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srv-storage.fondkr.local\fondkr\01_ДИРЕКТОР\Открытая папка\Евстифеев А.С\Открытая папка\от Шошина\кп\ред 2025\"/>
    </mc:Choice>
  </mc:AlternateContent>
  <bookViews>
    <workbookView xWindow="-120" yWindow="-120" windowWidth="29040" windowHeight="15840" tabRatio="559"/>
  </bookViews>
  <sheets>
    <sheet name="Раздел 1" sheetId="1" r:id="rId1"/>
    <sheet name="Раздел 2" sheetId="25" r:id="rId2"/>
    <sheet name="Раздел 3" sheetId="24" r:id="rId3"/>
    <sheet name="изменения" sheetId="49" r:id="rId4"/>
    <sheet name="резерв" sheetId="41" r:id="rId5"/>
    <sheet name="резерв сс" sheetId="53" r:id="rId6"/>
  </sheets>
  <definedNames>
    <definedName name="_xlnm._FilterDatabase" localSheetId="3" hidden="1">изменения!$A$1:$G$42</definedName>
    <definedName name="_xlnm._FilterDatabase" localSheetId="0" hidden="1">'Раздел 1'!$A$7:$U$672</definedName>
    <definedName name="_xlnm._FilterDatabase" localSheetId="1" hidden="1">'Раздел 2'!$A$7:$V$672</definedName>
    <definedName name="_xlnm._FilterDatabase" localSheetId="2" hidden="1">'Раздел 3'!$A$6:$K$103</definedName>
    <definedName name="_xlnm._FilterDatabase" localSheetId="4" hidden="1">резерв!$A$5:$DT$590</definedName>
    <definedName name="_xlnm._FilterDatabase" localSheetId="5" hidden="1">'резерв сс'!$A$5:$T$195</definedName>
    <definedName name="Z_4F0BDF49_A609_43F2_A1D1_6D99D003CEC4_.wvu.FilterData" localSheetId="0" hidden="1">'Раздел 1'!#REF!</definedName>
    <definedName name="Z_4F0BDF49_A609_43F2_A1D1_6D99D003CEC4_.wvu.FilterData" localSheetId="5" hidden="1">'резерв сс'!#REF!</definedName>
    <definedName name="Z_71B67E1B_B891_4F93_908E_7187847C638D_.wvu.FilterData" localSheetId="0" hidden="1">'Раздел 1'!#REF!</definedName>
    <definedName name="Z_71B67E1B_B891_4F93_908E_7187847C638D_.wvu.FilterData" localSheetId="5" hidden="1">'резерв сс'!#REF!</definedName>
    <definedName name="Z_9914400A_93D7_44F0_9C2B_2D9BD19EDB2A_.wvu.FilterData" localSheetId="0" hidden="1">'Раздел 1'!#REF!</definedName>
    <definedName name="Z_9914400A_93D7_44F0_9C2B_2D9BD19EDB2A_.wvu.FilterData" localSheetId="5" hidden="1">'резерв сс'!#REF!</definedName>
    <definedName name="Z_B38E19AB_A25C_412D_B8A7_63B87F7485CB_.wvu.FilterData" localSheetId="0" hidden="1">'Раздел 1'!#REF!</definedName>
    <definedName name="Z_B38E19AB_A25C_412D_B8A7_63B87F7485CB_.wvu.FilterData" localSheetId="5" hidden="1">'резерв сс'!#REF!</definedName>
    <definedName name="Z_D230237E_3FD4_4AFA_9B06_7782AC8D5B69_.wvu.FilterData" localSheetId="0" hidden="1">'Раздел 1'!#REF!</definedName>
    <definedName name="Z_D230237E_3FD4_4AFA_9B06_7782AC8D5B69_.wvu.FilterData" localSheetId="5" hidden="1">'резерв сс'!#REF!</definedName>
    <definedName name="_xlnm.Print_Area" localSheetId="3">изменения!$A$1:$G$45</definedName>
    <definedName name="_xlnm.Print_Area" localSheetId="0">'Раздел 1'!$A$1:$U$672</definedName>
    <definedName name="_xlnm.Print_Area" localSheetId="1">'Раздел 2'!$A$1:$V$672</definedName>
    <definedName name="_xlnm.Print_Area" localSheetId="4">резерв!$B$1:$D$589</definedName>
    <definedName name="_xlnm.Print_Area" localSheetId="5">'резерв сс'!$A$1:$T$195</definedName>
  </definedNames>
  <calcPr calcId="162913"/>
  <customWorkbookViews>
    <customWorkbookView name="Роман Сергеевич Басалаев - Личное представление" guid="{B38E19AB-A25C-412D-B8A7-63B87F7485CB}" mergeInterval="0" personalView="1" maximized="1" xWindow="-8" yWindow="-8" windowWidth="1936" windowHeight="1056" activeSheetId="1"/>
    <customWorkbookView name="Светлана Владимировна Белокрылова - Личное представление" guid="{4F0BDF49-A609-43F2-A1D1-6D99D003CEC4}" mergeInterval="0" personalView="1" maximized="1" xWindow="-8" yWindow="-8" windowWidth="1936" windowHeight="1056" activeSheetId="1" showComments="commIndAndComment"/>
    <customWorkbookView name="Наталья Александровна Кретова - Личное представление" guid="{9914400A-93D7-44F0-9C2B-2D9BD19EDB2A}" mergeInterval="0" personalView="1" maximized="1" xWindow="-9" yWindow="-9" windowWidth="1938" windowHeight="1050" activeSheetId="4"/>
    <customWorkbookView name="Олег Викторович Мазуро - Личное представление" guid="{D230237E-3FD4-4AFA-9B06-7782AC8D5B69}" mergeInterval="0" personalView="1" maximized="1" xWindow="-8" yWindow="-8" windowWidth="1936" windowHeight="1056" activeSheetId="2"/>
  </customWorkbookViews>
</workbook>
</file>

<file path=xl/calcChain.xml><?xml version="1.0" encoding="utf-8"?>
<calcChain xmlns="http://schemas.openxmlformats.org/spreadsheetml/2006/main">
  <c r="F8" i="24" l="1"/>
  <c r="C8" i="24"/>
  <c r="I103" i="24"/>
  <c r="H103" i="24"/>
  <c r="G103" i="24"/>
  <c r="F103" i="24"/>
  <c r="C103" i="24"/>
  <c r="I101" i="24"/>
  <c r="H101" i="24"/>
  <c r="G101" i="24"/>
  <c r="F101" i="24"/>
  <c r="C101" i="24"/>
  <c r="C88" i="24"/>
  <c r="F88" i="24"/>
  <c r="G88" i="24"/>
  <c r="H88" i="24"/>
  <c r="I88" i="24"/>
  <c r="H99" i="24"/>
  <c r="G99" i="24"/>
  <c r="F99" i="24"/>
  <c r="F9" i="24" s="1"/>
  <c r="C99" i="24"/>
  <c r="C9" i="24" s="1"/>
  <c r="I98" i="24"/>
  <c r="H84" i="24"/>
  <c r="G84" i="24"/>
  <c r="F84" i="24"/>
  <c r="C84" i="24"/>
  <c r="H38" i="24"/>
  <c r="G38" i="24"/>
  <c r="F38" i="24"/>
  <c r="C38" i="24"/>
  <c r="I39" i="24"/>
  <c r="I40" i="24"/>
  <c r="I41" i="24"/>
  <c r="I42" i="24"/>
  <c r="I43" i="24"/>
  <c r="I44" i="24"/>
  <c r="I45" i="24"/>
  <c r="I46" i="24"/>
  <c r="I99" i="24" l="1"/>
  <c r="I9" i="24" s="1"/>
  <c r="I84" i="24"/>
  <c r="R132" i="53" l="1"/>
  <c r="R133" i="53"/>
  <c r="R135" i="53"/>
  <c r="R136" i="53"/>
  <c r="R137" i="53"/>
  <c r="M63" i="25"/>
  <c r="S145" i="53" l="1"/>
  <c r="R145" i="53"/>
  <c r="O151" i="53"/>
  <c r="N151" i="53"/>
  <c r="M151" i="53"/>
  <c r="L151" i="53"/>
  <c r="K151" i="53"/>
  <c r="Q11" i="1"/>
  <c r="P11" i="1"/>
  <c r="N11" i="1"/>
  <c r="M11" i="1"/>
  <c r="L11" i="1"/>
  <c r="K11" i="1"/>
  <c r="R332" i="41" l="1"/>
  <c r="S332" i="41" s="1"/>
  <c r="U24" i="25"/>
  <c r="C24" i="25" s="1"/>
  <c r="O24" i="1" s="1"/>
  <c r="S24" i="1" s="1"/>
  <c r="R24" i="1" l="1"/>
  <c r="O467" i="41" l="1"/>
  <c r="E6" i="53"/>
  <c r="O195" i="53"/>
  <c r="N195" i="53"/>
  <c r="M195" i="53"/>
  <c r="L195" i="53"/>
  <c r="K195" i="53"/>
  <c r="O181" i="53"/>
  <c r="N181" i="53"/>
  <c r="M181" i="53"/>
  <c r="L181" i="53"/>
  <c r="K181" i="53"/>
  <c r="O156" i="53"/>
  <c r="N156" i="53"/>
  <c r="M156" i="53"/>
  <c r="L156" i="53"/>
  <c r="K156" i="53"/>
  <c r="O143" i="53"/>
  <c r="N143" i="53"/>
  <c r="M143" i="53"/>
  <c r="L143" i="53"/>
  <c r="K143" i="53"/>
  <c r="O130" i="53"/>
  <c r="N130" i="53"/>
  <c r="M130" i="53"/>
  <c r="L130" i="53"/>
  <c r="K130" i="53"/>
  <c r="O127" i="53"/>
  <c r="N127" i="53"/>
  <c r="M127" i="53"/>
  <c r="L127" i="53"/>
  <c r="K127" i="53"/>
  <c r="O124" i="53"/>
  <c r="N124" i="53"/>
  <c r="M124" i="53"/>
  <c r="L124" i="53"/>
  <c r="K124" i="53"/>
  <c r="L104" i="53"/>
  <c r="M104" i="53"/>
  <c r="N104" i="53"/>
  <c r="O104" i="53"/>
  <c r="K104" i="53"/>
  <c r="O101" i="53"/>
  <c r="N101" i="53"/>
  <c r="M101" i="53"/>
  <c r="L101" i="53"/>
  <c r="K101" i="53"/>
  <c r="N93" i="53"/>
  <c r="M93" i="53"/>
  <c r="L93" i="53"/>
  <c r="K93" i="53"/>
  <c r="S461" i="41" l="1"/>
  <c r="S460" i="41"/>
  <c r="S459" i="41"/>
  <c r="R459" i="41"/>
  <c r="A459" i="41"/>
  <c r="A460" i="41" s="1"/>
  <c r="A461" i="41" s="1"/>
  <c r="S458" i="41"/>
  <c r="U530" i="25"/>
  <c r="C530" i="25" s="1"/>
  <c r="O530" i="1" s="1"/>
  <c r="U529" i="25"/>
  <c r="C529" i="25" s="1"/>
  <c r="O529" i="1" s="1"/>
  <c r="U528" i="25"/>
  <c r="C528" i="25" s="1"/>
  <c r="O528" i="1" s="1"/>
  <c r="S528" i="1" s="1"/>
  <c r="U527" i="25"/>
  <c r="L531" i="1"/>
  <c r="M531" i="1"/>
  <c r="N531" i="1"/>
  <c r="P531" i="1"/>
  <c r="Q531" i="1"/>
  <c r="K531" i="1"/>
  <c r="A528" i="1"/>
  <c r="A529" i="1" s="1"/>
  <c r="A530" i="1" s="1"/>
  <c r="D531" i="25"/>
  <c r="E531" i="25"/>
  <c r="F531" i="25"/>
  <c r="G531" i="25"/>
  <c r="H531" i="25"/>
  <c r="I531" i="25"/>
  <c r="J531" i="25"/>
  <c r="K531" i="25"/>
  <c r="L531" i="25"/>
  <c r="M531" i="25"/>
  <c r="N531" i="25"/>
  <c r="O531" i="25"/>
  <c r="P531" i="25"/>
  <c r="Q531" i="25"/>
  <c r="R531" i="25"/>
  <c r="S531" i="25"/>
  <c r="T531" i="25"/>
  <c r="A530" i="25"/>
  <c r="U577" i="25"/>
  <c r="C577" i="25" s="1"/>
  <c r="O577" i="1" s="1"/>
  <c r="U531" i="25" l="1"/>
  <c r="C527" i="25"/>
  <c r="R458" i="41"/>
  <c r="R461" i="41"/>
  <c r="R460" i="41"/>
  <c r="S529" i="1"/>
  <c r="S530" i="1"/>
  <c r="R528" i="1"/>
  <c r="R530" i="1"/>
  <c r="R529" i="1"/>
  <c r="I81" i="24"/>
  <c r="H81" i="24"/>
  <c r="G81" i="24"/>
  <c r="F81" i="24"/>
  <c r="C81" i="24"/>
  <c r="C531" i="25" l="1"/>
  <c r="O527" i="1"/>
  <c r="R527" i="1" s="1"/>
  <c r="R531" i="1" s="1"/>
  <c r="C19" i="25"/>
  <c r="O19" i="1" s="1"/>
  <c r="S527" i="1" l="1"/>
  <c r="O531" i="1"/>
  <c r="C439" i="25"/>
  <c r="O439" i="1" l="1"/>
  <c r="R439" i="1" s="1"/>
  <c r="S439" i="1" s="1"/>
  <c r="C606" i="25"/>
  <c r="C604" i="25"/>
  <c r="O604" i="1" s="1"/>
  <c r="U36" i="25"/>
  <c r="R604" i="1" l="1"/>
  <c r="S604" i="1" s="1"/>
  <c r="O606" i="1"/>
  <c r="C22" i="25"/>
  <c r="O22" i="1" s="1"/>
  <c r="C36" i="25"/>
  <c r="O36" i="1" s="1"/>
  <c r="C53" i="25"/>
  <c r="O53" i="1" s="1"/>
  <c r="R36" i="1" l="1"/>
  <c r="S36" i="1" s="1"/>
  <c r="U264" i="25" l="1"/>
  <c r="C264" i="25" s="1"/>
  <c r="O264" i="1" s="1"/>
  <c r="R264" i="1" l="1"/>
  <c r="S264" i="1"/>
  <c r="U441" i="25" l="1"/>
  <c r="C441" i="25" s="1"/>
  <c r="O441" i="1" s="1"/>
  <c r="U440" i="25"/>
  <c r="C440" i="25" s="1"/>
  <c r="O440" i="1" s="1"/>
  <c r="S441" i="1" l="1"/>
  <c r="R440" i="1"/>
  <c r="S440" i="1"/>
  <c r="R441" i="1"/>
  <c r="U609" i="25" l="1"/>
  <c r="C609" i="25" s="1"/>
  <c r="O609" i="1" s="1"/>
  <c r="U607" i="25"/>
  <c r="C607" i="25" s="1"/>
  <c r="C257" i="25"/>
  <c r="O257" i="1" s="1"/>
  <c r="C626" i="25"/>
  <c r="O626" i="1" s="1"/>
  <c r="R606" i="1" l="1"/>
  <c r="S606" i="1" s="1"/>
  <c r="O607" i="1"/>
  <c r="R609" i="1"/>
  <c r="S609" i="1"/>
  <c r="A51" i="53"/>
  <c r="A52" i="53" s="1"/>
  <c r="A53" i="53" s="1"/>
  <c r="A54" i="53" s="1"/>
  <c r="A55" i="53" s="1"/>
  <c r="A56" i="53" s="1"/>
  <c r="A57" i="53" s="1"/>
  <c r="A58" i="53" s="1"/>
  <c r="A59" i="53" s="1"/>
  <c r="A60" i="53" s="1"/>
  <c r="A61" i="53" s="1"/>
  <c r="A62" i="53" s="1"/>
  <c r="A63" i="53" s="1"/>
  <c r="A64" i="53" s="1"/>
  <c r="A65" i="53" s="1"/>
  <c r="A66" i="53" s="1"/>
  <c r="A67" i="53" s="1"/>
  <c r="A68" i="53" s="1"/>
  <c r="A69" i="53" s="1"/>
  <c r="A70" i="53" s="1"/>
  <c r="A71" i="53" s="1"/>
  <c r="A72" i="53" s="1"/>
  <c r="A73" i="53" s="1"/>
  <c r="A74" i="53" s="1"/>
  <c r="A75" i="53" s="1"/>
  <c r="A76" i="53" s="1"/>
  <c r="A77" i="53" s="1"/>
  <c r="A78" i="53" s="1"/>
  <c r="A79" i="53" s="1"/>
  <c r="A80" i="53" s="1"/>
  <c r="A81" i="53" s="1"/>
  <c r="A82" i="53" s="1"/>
  <c r="A83" i="53" s="1"/>
  <c r="A84" i="53" s="1"/>
  <c r="A85" i="53" s="1"/>
  <c r="A86" i="53" s="1"/>
  <c r="A87" i="53" s="1"/>
  <c r="A88" i="53" s="1"/>
  <c r="A89" i="53" s="1"/>
  <c r="A90" i="53" s="1"/>
  <c r="A91" i="53" s="1"/>
  <c r="A92" i="53" s="1"/>
  <c r="A194" i="53"/>
  <c r="A118" i="53"/>
  <c r="A119" i="53" s="1"/>
  <c r="A120" i="53" s="1"/>
  <c r="A121" i="53" s="1"/>
  <c r="A122" i="53" s="1"/>
  <c r="A123" i="53" s="1"/>
  <c r="A109" i="53"/>
  <c r="A110" i="53" s="1"/>
  <c r="A111" i="53" s="1"/>
  <c r="A112" i="53" s="1"/>
  <c r="A113" i="53" s="1"/>
  <c r="A114" i="53" s="1"/>
  <c r="A115" i="53" s="1"/>
  <c r="A38" i="53"/>
  <c r="A39" i="53" s="1"/>
  <c r="A40" i="53" s="1"/>
  <c r="A41" i="53" s="1"/>
  <c r="A42" i="53" s="1"/>
  <c r="A43" i="53" s="1"/>
  <c r="A44" i="53" s="1"/>
  <c r="A45" i="53" s="1"/>
  <c r="A46" i="53" s="1"/>
  <c r="A47" i="53" s="1"/>
  <c r="A48" i="53" s="1"/>
  <c r="A23" i="53"/>
  <c r="A24" i="53" s="1"/>
  <c r="A25" i="53" s="1"/>
  <c r="A26" i="53" s="1"/>
  <c r="A27" i="53" s="1"/>
  <c r="A28" i="53" s="1"/>
  <c r="A29" i="53" s="1"/>
  <c r="A30" i="53" s="1"/>
  <c r="A31" i="53" s="1"/>
  <c r="A32" i="53" s="1"/>
  <c r="A33" i="53" s="1"/>
  <c r="A34" i="53" s="1"/>
  <c r="A35" i="53" s="1"/>
  <c r="L6" i="53" l="1"/>
  <c r="N6" i="53"/>
  <c r="K6" i="53"/>
  <c r="M6" i="53"/>
  <c r="I37" i="24" l="1"/>
  <c r="E29" i="49" l="1"/>
  <c r="E30" i="49" s="1"/>
  <c r="E31" i="49" s="1"/>
  <c r="E32" i="49" s="1"/>
  <c r="E33" i="49" s="1"/>
  <c r="E34" i="49" s="1"/>
  <c r="E35" i="49" s="1"/>
  <c r="E36" i="49" s="1"/>
  <c r="E37" i="49" s="1"/>
  <c r="E38" i="49" s="1"/>
  <c r="E39" i="49" s="1"/>
  <c r="E40" i="49" s="1"/>
  <c r="E41" i="49" s="1"/>
  <c r="E42" i="49" s="1"/>
  <c r="E43" i="49" s="1"/>
  <c r="E44" i="49" s="1"/>
  <c r="E45" i="49" s="1"/>
  <c r="E46" i="49" s="1"/>
  <c r="E47" i="49" s="1"/>
  <c r="E48" i="49" s="1"/>
  <c r="E49" i="49" s="1"/>
  <c r="E50" i="49" s="1"/>
  <c r="E51" i="49" s="1"/>
  <c r="E52" i="49" s="1"/>
  <c r="E53" i="49" s="1"/>
  <c r="E54" i="49" s="1"/>
  <c r="E55" i="49" s="1"/>
  <c r="E56" i="49" s="1"/>
  <c r="E57" i="49" s="1"/>
  <c r="E58" i="49" s="1"/>
  <c r="E59" i="49" s="1"/>
  <c r="E60" i="49" s="1"/>
  <c r="E61" i="49" s="1"/>
  <c r="E62" i="49" s="1"/>
  <c r="E63" i="49" s="1"/>
  <c r="E64" i="49" s="1"/>
  <c r="E65" i="49" s="1"/>
  <c r="E66" i="49" s="1"/>
  <c r="E67" i="49" s="1"/>
  <c r="E68" i="49" s="1"/>
  <c r="E69" i="49" s="1"/>
  <c r="E70" i="49" s="1"/>
  <c r="E71" i="49" s="1"/>
  <c r="E72" i="49" s="1"/>
  <c r="E73" i="49" s="1"/>
  <c r="E74" i="49" s="1"/>
  <c r="G59" i="24" l="1"/>
  <c r="H59" i="24"/>
  <c r="F59" i="24"/>
  <c r="C59" i="24"/>
  <c r="C12" i="24"/>
  <c r="F12" i="24"/>
  <c r="I12" i="24" s="1"/>
  <c r="I96" i="24"/>
  <c r="H96" i="24"/>
  <c r="G96" i="24"/>
  <c r="F96" i="24"/>
  <c r="C96" i="24"/>
  <c r="I48" i="24"/>
  <c r="I47" i="24"/>
  <c r="I59" i="24" l="1"/>
  <c r="D335" i="25" l="1"/>
  <c r="E335" i="25"/>
  <c r="F335" i="25"/>
  <c r="G335" i="25"/>
  <c r="H335" i="25"/>
  <c r="I335" i="25"/>
  <c r="J335" i="25"/>
  <c r="K335" i="25"/>
  <c r="L335" i="25"/>
  <c r="M335" i="25"/>
  <c r="N335" i="25"/>
  <c r="O335" i="25"/>
  <c r="P335" i="25"/>
  <c r="Q335" i="25"/>
  <c r="R335" i="25"/>
  <c r="S335" i="25"/>
  <c r="T335" i="25"/>
  <c r="M361" i="1"/>
  <c r="N361" i="1"/>
  <c r="P361" i="1"/>
  <c r="Q361" i="1"/>
  <c r="K361" i="1"/>
  <c r="L361" i="1"/>
  <c r="L335" i="1"/>
  <c r="M335" i="1"/>
  <c r="N335" i="1"/>
  <c r="P335" i="1"/>
  <c r="Q335" i="1"/>
  <c r="K335" i="1"/>
  <c r="A337" i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19" i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D361" i="25"/>
  <c r="E361" i="25"/>
  <c r="F361" i="25"/>
  <c r="G361" i="25"/>
  <c r="H361" i="25"/>
  <c r="I361" i="25"/>
  <c r="J361" i="25"/>
  <c r="K361" i="25"/>
  <c r="L361" i="25"/>
  <c r="M361" i="25"/>
  <c r="N361" i="25"/>
  <c r="O361" i="25"/>
  <c r="P361" i="25"/>
  <c r="Q361" i="25"/>
  <c r="R361" i="25"/>
  <c r="S361" i="25"/>
  <c r="T361" i="25"/>
  <c r="A337" i="25"/>
  <c r="A338" i="25" s="1"/>
  <c r="A339" i="25" s="1"/>
  <c r="A340" i="25" s="1"/>
  <c r="A341" i="25" s="1"/>
  <c r="A342" i="25" s="1"/>
  <c r="A343" i="25" s="1"/>
  <c r="A344" i="25" s="1"/>
  <c r="A345" i="25" s="1"/>
  <c r="A346" i="25" s="1"/>
  <c r="A347" i="25" s="1"/>
  <c r="A348" i="25" s="1"/>
  <c r="A349" i="25" s="1"/>
  <c r="A350" i="25" s="1"/>
  <c r="A351" i="25" s="1"/>
  <c r="A352" i="25" s="1"/>
  <c r="A353" i="25" s="1"/>
  <c r="A354" i="25" s="1"/>
  <c r="A355" i="25" s="1"/>
  <c r="A356" i="25" s="1"/>
  <c r="A357" i="25" s="1"/>
  <c r="A358" i="25" s="1"/>
  <c r="A359" i="25" s="1"/>
  <c r="A360" i="25" s="1"/>
  <c r="A319" i="25"/>
  <c r="A320" i="25" s="1"/>
  <c r="A321" i="25" s="1"/>
  <c r="A322" i="25" s="1"/>
  <c r="A323" i="25" s="1"/>
  <c r="A324" i="25" s="1"/>
  <c r="A325" i="25" s="1"/>
  <c r="A326" i="25" s="1"/>
  <c r="A327" i="25" s="1"/>
  <c r="A328" i="25" s="1"/>
  <c r="A329" i="25" s="1"/>
  <c r="A330" i="25" s="1"/>
  <c r="A331" i="25" s="1"/>
  <c r="A332" i="25" s="1"/>
  <c r="A333" i="25" s="1"/>
  <c r="A334" i="25" s="1"/>
  <c r="U338" i="25"/>
  <c r="C338" i="25" s="1"/>
  <c r="U337" i="25"/>
  <c r="C337" i="25" s="1"/>
  <c r="U336" i="25"/>
  <c r="C336" i="25" s="1"/>
  <c r="O336" i="1" s="1"/>
  <c r="U318" i="25"/>
  <c r="C318" i="25" s="1"/>
  <c r="O318" i="1" s="1"/>
  <c r="A365" i="1"/>
  <c r="A366" i="1" s="1"/>
  <c r="A367" i="1" s="1"/>
  <c r="A368" i="1" s="1"/>
  <c r="A369" i="1" s="1"/>
  <c r="A370" i="1" s="1"/>
  <c r="A371" i="1" s="1"/>
  <c r="A365" i="25"/>
  <c r="A366" i="25" s="1"/>
  <c r="A367" i="25" s="1"/>
  <c r="A368" i="25" s="1"/>
  <c r="A369" i="25" s="1"/>
  <c r="A370" i="25" s="1"/>
  <c r="A371" i="25" s="1"/>
  <c r="U366" i="25"/>
  <c r="C366" i="25" s="1"/>
  <c r="U367" i="25"/>
  <c r="C367" i="25" s="1"/>
  <c r="O367" i="1" s="1"/>
  <c r="O338" i="1" l="1"/>
  <c r="S338" i="1" s="1"/>
  <c r="O337" i="1"/>
  <c r="R337" i="1" s="1"/>
  <c r="O366" i="1"/>
  <c r="S366" i="1" s="1"/>
  <c r="S336" i="1"/>
  <c r="R318" i="1"/>
  <c r="R367" i="1"/>
  <c r="S367" i="1"/>
  <c r="R338" i="1" l="1"/>
  <c r="R366" i="1"/>
  <c r="S337" i="1"/>
  <c r="R336" i="1"/>
  <c r="S318" i="1"/>
  <c r="L377" i="1" l="1"/>
  <c r="M377" i="1"/>
  <c r="N377" i="1"/>
  <c r="P377" i="1"/>
  <c r="Q377" i="1"/>
  <c r="K377" i="1"/>
  <c r="L372" i="1"/>
  <c r="M372" i="1"/>
  <c r="N372" i="1"/>
  <c r="P372" i="1"/>
  <c r="Q372" i="1"/>
  <c r="K372" i="1"/>
  <c r="U375" i="25"/>
  <c r="C375" i="25" s="1"/>
  <c r="O375" i="1" s="1"/>
  <c r="D377" i="25"/>
  <c r="E377" i="25"/>
  <c r="F377" i="25"/>
  <c r="G377" i="25"/>
  <c r="H377" i="25"/>
  <c r="I377" i="25"/>
  <c r="J377" i="25"/>
  <c r="K377" i="25"/>
  <c r="L377" i="25"/>
  <c r="M377" i="25"/>
  <c r="N377" i="25"/>
  <c r="O377" i="25"/>
  <c r="P377" i="25"/>
  <c r="Q377" i="25"/>
  <c r="R377" i="25"/>
  <c r="S377" i="25"/>
  <c r="T377" i="25"/>
  <c r="D372" i="25"/>
  <c r="E372" i="25"/>
  <c r="F372" i="25"/>
  <c r="G372" i="25"/>
  <c r="H372" i="25"/>
  <c r="I372" i="25"/>
  <c r="J372" i="25"/>
  <c r="K372" i="25"/>
  <c r="L372" i="25"/>
  <c r="M372" i="25"/>
  <c r="N372" i="25"/>
  <c r="O372" i="25"/>
  <c r="P372" i="25"/>
  <c r="Q372" i="25"/>
  <c r="R372" i="25"/>
  <c r="S372" i="25"/>
  <c r="T372" i="25"/>
  <c r="C371" i="25"/>
  <c r="O371" i="1" s="1"/>
  <c r="R375" i="1" l="1"/>
  <c r="S375" i="1"/>
  <c r="R371" i="1"/>
  <c r="S371" i="1"/>
  <c r="L659" i="1"/>
  <c r="M659" i="1"/>
  <c r="N659" i="1"/>
  <c r="P659" i="1"/>
  <c r="Q659" i="1"/>
  <c r="K659" i="1"/>
  <c r="D659" i="25"/>
  <c r="E659" i="25"/>
  <c r="F659" i="25"/>
  <c r="G659" i="25"/>
  <c r="H659" i="25"/>
  <c r="I659" i="25"/>
  <c r="J659" i="25"/>
  <c r="K659" i="25"/>
  <c r="L659" i="25"/>
  <c r="M659" i="25"/>
  <c r="N659" i="25"/>
  <c r="O659" i="25"/>
  <c r="P659" i="25"/>
  <c r="Q659" i="25"/>
  <c r="R659" i="25"/>
  <c r="S659" i="25"/>
  <c r="T659" i="25"/>
  <c r="A647" i="25"/>
  <c r="A648" i="25" s="1"/>
  <c r="A649" i="25" s="1"/>
  <c r="A650" i="25" s="1"/>
  <c r="A651" i="25" s="1"/>
  <c r="A652" i="25" s="1"/>
  <c r="A653" i="25" s="1"/>
  <c r="A654" i="25" s="1"/>
  <c r="A655" i="25" s="1"/>
  <c r="A656" i="25" s="1"/>
  <c r="A657" i="25" s="1"/>
  <c r="A658" i="25" s="1"/>
  <c r="A647" i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U646" i="25"/>
  <c r="C646" i="25" s="1"/>
  <c r="O646" i="1" s="1"/>
  <c r="L601" i="1"/>
  <c r="M601" i="1"/>
  <c r="N601" i="1"/>
  <c r="P601" i="1"/>
  <c r="Q601" i="1"/>
  <c r="K601" i="1"/>
  <c r="U578" i="25"/>
  <c r="U576" i="25"/>
  <c r="C576" i="25" s="1"/>
  <c r="O576" i="1" s="1"/>
  <c r="D601" i="25"/>
  <c r="E601" i="25"/>
  <c r="F601" i="25"/>
  <c r="G601" i="25"/>
  <c r="H601" i="25"/>
  <c r="I601" i="25"/>
  <c r="J601" i="25"/>
  <c r="K601" i="25"/>
  <c r="L601" i="25"/>
  <c r="M601" i="25"/>
  <c r="N601" i="25"/>
  <c r="O601" i="25"/>
  <c r="P601" i="25"/>
  <c r="Q601" i="25"/>
  <c r="R601" i="25"/>
  <c r="S601" i="25"/>
  <c r="T601" i="25"/>
  <c r="D575" i="25"/>
  <c r="E575" i="25"/>
  <c r="F575" i="25"/>
  <c r="G575" i="25"/>
  <c r="H575" i="25"/>
  <c r="I575" i="25"/>
  <c r="J575" i="25"/>
  <c r="K575" i="25"/>
  <c r="L575" i="25"/>
  <c r="M575" i="25"/>
  <c r="N575" i="25"/>
  <c r="O575" i="25"/>
  <c r="P575" i="25"/>
  <c r="Q575" i="25"/>
  <c r="R575" i="25"/>
  <c r="S575" i="25"/>
  <c r="T575" i="25"/>
  <c r="L575" i="1"/>
  <c r="M575" i="1"/>
  <c r="N575" i="1"/>
  <c r="P575" i="1"/>
  <c r="Q575" i="1"/>
  <c r="K575" i="1"/>
  <c r="U568" i="25"/>
  <c r="C568" i="25" s="1"/>
  <c r="U567" i="25"/>
  <c r="C567" i="25" s="1"/>
  <c r="O567" i="1" l="1"/>
  <c r="S567" i="1" s="1"/>
  <c r="O568" i="1"/>
  <c r="S568" i="1" s="1"/>
  <c r="S576" i="1"/>
  <c r="R646" i="1"/>
  <c r="S646" i="1"/>
  <c r="U601" i="25"/>
  <c r="C578" i="25"/>
  <c r="O578" i="1" s="1"/>
  <c r="U575" i="25"/>
  <c r="R577" i="1" l="1"/>
  <c r="S577" i="1"/>
  <c r="R568" i="1"/>
  <c r="R567" i="1"/>
  <c r="R576" i="1"/>
  <c r="S578" i="1"/>
  <c r="R578" i="1" l="1"/>
  <c r="U551" i="25"/>
  <c r="C551" i="25" s="1"/>
  <c r="O551" i="1" s="1"/>
  <c r="U548" i="25"/>
  <c r="C548" i="25" s="1"/>
  <c r="O548" i="1" s="1"/>
  <c r="S548" i="1" l="1"/>
  <c r="R548" i="1"/>
  <c r="S551" i="1"/>
  <c r="R551" i="1"/>
  <c r="U49" i="25"/>
  <c r="L510" i="1"/>
  <c r="M510" i="1"/>
  <c r="N510" i="1"/>
  <c r="P510" i="1"/>
  <c r="Q510" i="1"/>
  <c r="K510" i="1"/>
  <c r="L504" i="1"/>
  <c r="M504" i="1"/>
  <c r="N504" i="1"/>
  <c r="P504" i="1"/>
  <c r="Q504" i="1"/>
  <c r="K504" i="1"/>
  <c r="D510" i="25"/>
  <c r="E510" i="25"/>
  <c r="F510" i="25"/>
  <c r="G510" i="25"/>
  <c r="H510" i="25"/>
  <c r="I510" i="25"/>
  <c r="J510" i="25"/>
  <c r="K510" i="25"/>
  <c r="L510" i="25"/>
  <c r="M510" i="25"/>
  <c r="N510" i="25"/>
  <c r="O510" i="25"/>
  <c r="P510" i="25"/>
  <c r="Q510" i="25"/>
  <c r="R510" i="25"/>
  <c r="S510" i="25"/>
  <c r="T510" i="25"/>
  <c r="D504" i="25"/>
  <c r="E504" i="25"/>
  <c r="F504" i="25"/>
  <c r="G504" i="25"/>
  <c r="H504" i="25"/>
  <c r="I504" i="25"/>
  <c r="J504" i="25"/>
  <c r="K504" i="25"/>
  <c r="L504" i="25"/>
  <c r="M504" i="25"/>
  <c r="N504" i="25"/>
  <c r="O504" i="25"/>
  <c r="P504" i="25"/>
  <c r="Q504" i="25"/>
  <c r="R504" i="25"/>
  <c r="S504" i="25"/>
  <c r="T504" i="25"/>
  <c r="U505" i="25"/>
  <c r="C505" i="25" s="1"/>
  <c r="O505" i="1" s="1"/>
  <c r="U496" i="25"/>
  <c r="C496" i="25" s="1"/>
  <c r="O496" i="1" s="1"/>
  <c r="U495" i="25"/>
  <c r="C495" i="25" s="1"/>
  <c r="U443" i="25"/>
  <c r="U442" i="25"/>
  <c r="L382" i="1"/>
  <c r="M382" i="1"/>
  <c r="N382" i="1"/>
  <c r="P382" i="1"/>
  <c r="Q382" i="1"/>
  <c r="K382" i="1"/>
  <c r="D382" i="25"/>
  <c r="E382" i="25"/>
  <c r="F382" i="25"/>
  <c r="G382" i="25"/>
  <c r="H382" i="25"/>
  <c r="I382" i="25"/>
  <c r="J382" i="25"/>
  <c r="K382" i="25"/>
  <c r="L382" i="25"/>
  <c r="M382" i="25"/>
  <c r="N382" i="25"/>
  <c r="O382" i="25"/>
  <c r="P382" i="25"/>
  <c r="Q382" i="25"/>
  <c r="R382" i="25"/>
  <c r="S382" i="25"/>
  <c r="T382" i="25"/>
  <c r="U381" i="25"/>
  <c r="C381" i="25" s="1"/>
  <c r="O381" i="1" s="1"/>
  <c r="U379" i="25"/>
  <c r="C379" i="25" s="1"/>
  <c r="O379" i="1" s="1"/>
  <c r="U376" i="25"/>
  <c r="C376" i="25" s="1"/>
  <c r="O376" i="1" s="1"/>
  <c r="R376" i="1" s="1"/>
  <c r="U374" i="25"/>
  <c r="U373" i="25"/>
  <c r="U369" i="25"/>
  <c r="U372" i="25" s="1"/>
  <c r="S376" i="1" l="1"/>
  <c r="O495" i="1"/>
  <c r="S495" i="1" s="1"/>
  <c r="S379" i="1"/>
  <c r="R381" i="1"/>
  <c r="U377" i="25"/>
  <c r="S505" i="1"/>
  <c r="R496" i="1"/>
  <c r="S496" i="1"/>
  <c r="R379" i="1"/>
  <c r="R495" i="1" l="1"/>
  <c r="S381" i="1"/>
  <c r="R505" i="1"/>
  <c r="L284" i="1"/>
  <c r="M284" i="1"/>
  <c r="N284" i="1"/>
  <c r="P284" i="1"/>
  <c r="Q284" i="1"/>
  <c r="K284" i="1"/>
  <c r="A293" i="25"/>
  <c r="A294" i="25" s="1"/>
  <c r="A295" i="25" s="1"/>
  <c r="A296" i="25" s="1"/>
  <c r="A297" i="25" s="1"/>
  <c r="A298" i="25" s="1"/>
  <c r="A299" i="25" s="1"/>
  <c r="A300" i="25" s="1"/>
  <c r="A301" i="25" s="1"/>
  <c r="A302" i="25" s="1"/>
  <c r="A303" i="25" s="1"/>
  <c r="U290" i="25"/>
  <c r="C290" i="25" s="1"/>
  <c r="U289" i="25"/>
  <c r="C289" i="25" s="1"/>
  <c r="O289" i="1" s="1"/>
  <c r="U288" i="25"/>
  <c r="C288" i="25" s="1"/>
  <c r="U287" i="25"/>
  <c r="C287" i="25" s="1"/>
  <c r="C286" i="25"/>
  <c r="C285" i="25"/>
  <c r="D291" i="25"/>
  <c r="E291" i="25"/>
  <c r="F291" i="25"/>
  <c r="G291" i="25"/>
  <c r="H291" i="25"/>
  <c r="I291" i="25"/>
  <c r="J291" i="25"/>
  <c r="K291" i="25"/>
  <c r="L291" i="25"/>
  <c r="M291" i="25"/>
  <c r="N291" i="25"/>
  <c r="O291" i="25"/>
  <c r="P291" i="25"/>
  <c r="Q291" i="25"/>
  <c r="R291" i="25"/>
  <c r="S291" i="25"/>
  <c r="T291" i="25"/>
  <c r="O290" i="1" l="1"/>
  <c r="S290" i="1" s="1"/>
  <c r="O286" i="1"/>
  <c r="S286" i="1" s="1"/>
  <c r="O287" i="1"/>
  <c r="R287" i="1" s="1"/>
  <c r="O285" i="1"/>
  <c r="S285" i="1" s="1"/>
  <c r="O288" i="1"/>
  <c r="R288" i="1" s="1"/>
  <c r="R289" i="1"/>
  <c r="S289" i="1"/>
  <c r="C291" i="25"/>
  <c r="U291" i="25"/>
  <c r="D284" i="25"/>
  <c r="E284" i="25"/>
  <c r="F284" i="25"/>
  <c r="G284" i="25"/>
  <c r="H284" i="25"/>
  <c r="I284" i="25"/>
  <c r="J284" i="25"/>
  <c r="K284" i="25"/>
  <c r="L284" i="25"/>
  <c r="M284" i="25"/>
  <c r="N284" i="25"/>
  <c r="O284" i="25"/>
  <c r="P284" i="25"/>
  <c r="Q284" i="25"/>
  <c r="R284" i="25"/>
  <c r="S284" i="25"/>
  <c r="T284" i="25"/>
  <c r="C283" i="25"/>
  <c r="C282" i="25"/>
  <c r="C281" i="25"/>
  <c r="C280" i="25"/>
  <c r="C279" i="25"/>
  <c r="R286" i="1" l="1"/>
  <c r="R285" i="1"/>
  <c r="R290" i="1"/>
  <c r="S287" i="1"/>
  <c r="O281" i="1"/>
  <c r="S281" i="1" s="1"/>
  <c r="S288" i="1"/>
  <c r="O282" i="1"/>
  <c r="R282" i="1" s="1"/>
  <c r="O279" i="1"/>
  <c r="S279" i="1" s="1"/>
  <c r="O280" i="1"/>
  <c r="R280" i="1" s="1"/>
  <c r="O283" i="1"/>
  <c r="R283" i="1" s="1"/>
  <c r="L256" i="1"/>
  <c r="M256" i="1"/>
  <c r="N256" i="1"/>
  <c r="P256" i="1"/>
  <c r="Q256" i="1"/>
  <c r="K256" i="1"/>
  <c r="U260" i="25"/>
  <c r="R281" i="1" l="1"/>
  <c r="R279" i="1"/>
  <c r="S282" i="1"/>
  <c r="S280" i="1"/>
  <c r="S283" i="1"/>
  <c r="D256" i="25"/>
  <c r="E256" i="25"/>
  <c r="F256" i="25"/>
  <c r="G256" i="25"/>
  <c r="H256" i="25"/>
  <c r="I256" i="25"/>
  <c r="J256" i="25"/>
  <c r="K256" i="25"/>
  <c r="L256" i="25"/>
  <c r="M256" i="25"/>
  <c r="N256" i="25"/>
  <c r="O256" i="25"/>
  <c r="P256" i="25"/>
  <c r="Q256" i="25"/>
  <c r="R256" i="25"/>
  <c r="S256" i="25"/>
  <c r="T256" i="25"/>
  <c r="C255" i="25"/>
  <c r="O255" i="1" s="1"/>
  <c r="U252" i="25"/>
  <c r="U251" i="25"/>
  <c r="U243" i="25"/>
  <c r="U249" i="25"/>
  <c r="C249" i="25" s="1"/>
  <c r="O249" i="1" l="1"/>
  <c r="S249" i="1" s="1"/>
  <c r="U256" i="25"/>
  <c r="S255" i="1"/>
  <c r="R255" i="1"/>
  <c r="R249" i="1" l="1"/>
  <c r="D240" i="25"/>
  <c r="E240" i="25"/>
  <c r="F240" i="25"/>
  <c r="G240" i="25"/>
  <c r="H240" i="25"/>
  <c r="I240" i="25"/>
  <c r="J240" i="25"/>
  <c r="K240" i="25"/>
  <c r="L240" i="25"/>
  <c r="M240" i="25"/>
  <c r="N240" i="25"/>
  <c r="O240" i="25"/>
  <c r="P240" i="25"/>
  <c r="Q240" i="25"/>
  <c r="R240" i="25"/>
  <c r="S240" i="25"/>
  <c r="T240" i="25"/>
  <c r="L240" i="1"/>
  <c r="M240" i="1"/>
  <c r="N240" i="1"/>
  <c r="P240" i="1"/>
  <c r="Q240" i="1"/>
  <c r="K240" i="1"/>
  <c r="A131" i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U142" i="25"/>
  <c r="C142" i="25" s="1"/>
  <c r="U141" i="25"/>
  <c r="C141" i="25" s="1"/>
  <c r="U140" i="25"/>
  <c r="C140" i="25" s="1"/>
  <c r="U139" i="25"/>
  <c r="C139" i="25" s="1"/>
  <c r="U138" i="25"/>
  <c r="C138" i="25" s="1"/>
  <c r="U137" i="25"/>
  <c r="C137" i="25" s="1"/>
  <c r="U136" i="25"/>
  <c r="C136" i="25" s="1"/>
  <c r="U135" i="25"/>
  <c r="C135" i="25" s="1"/>
  <c r="U134" i="25"/>
  <c r="C134" i="25" s="1"/>
  <c r="U133" i="25"/>
  <c r="C133" i="25" s="1"/>
  <c r="U132" i="25"/>
  <c r="C132" i="25" s="1"/>
  <c r="U131" i="25"/>
  <c r="C131" i="25" s="1"/>
  <c r="U130" i="25"/>
  <c r="C130" i="25" s="1"/>
  <c r="O130" i="1" s="1"/>
  <c r="A131" i="25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U100" i="25"/>
  <c r="U99" i="25"/>
  <c r="U98" i="25"/>
  <c r="U97" i="25"/>
  <c r="U96" i="25"/>
  <c r="U95" i="25"/>
  <c r="U94" i="25"/>
  <c r="U93" i="25"/>
  <c r="U92" i="25"/>
  <c r="U91" i="25"/>
  <c r="U90" i="25"/>
  <c r="U89" i="25"/>
  <c r="U88" i="25"/>
  <c r="U87" i="25"/>
  <c r="U86" i="25"/>
  <c r="U85" i="25"/>
  <c r="U84" i="25"/>
  <c r="U83" i="25"/>
  <c r="U82" i="25"/>
  <c r="U79" i="25"/>
  <c r="U80" i="25"/>
  <c r="U521" i="25"/>
  <c r="U520" i="25"/>
  <c r="M519" i="25"/>
  <c r="U517" i="25"/>
  <c r="U507" i="25"/>
  <c r="C507" i="25" s="1"/>
  <c r="O507" i="1" s="1"/>
  <c r="U506" i="25"/>
  <c r="L401" i="1"/>
  <c r="M401" i="1"/>
  <c r="N401" i="1"/>
  <c r="P401" i="1"/>
  <c r="Q401" i="1"/>
  <c r="K401" i="1"/>
  <c r="L396" i="1"/>
  <c r="M396" i="1"/>
  <c r="N396" i="1"/>
  <c r="P396" i="1"/>
  <c r="Q396" i="1"/>
  <c r="K396" i="1"/>
  <c r="L475" i="1"/>
  <c r="M475" i="1"/>
  <c r="N475" i="1"/>
  <c r="P475" i="1"/>
  <c r="Q475" i="1"/>
  <c r="K475" i="1"/>
  <c r="U467" i="25"/>
  <c r="C467" i="25" s="1"/>
  <c r="U466" i="25"/>
  <c r="C466" i="25" s="1"/>
  <c r="U465" i="25"/>
  <c r="C465" i="25" s="1"/>
  <c r="U464" i="25"/>
  <c r="C464" i="25" s="1"/>
  <c r="D475" i="25"/>
  <c r="E475" i="25"/>
  <c r="F475" i="25"/>
  <c r="G475" i="25"/>
  <c r="H475" i="25"/>
  <c r="I475" i="25"/>
  <c r="J475" i="25"/>
  <c r="K475" i="25"/>
  <c r="L475" i="25"/>
  <c r="M475" i="25"/>
  <c r="N475" i="25"/>
  <c r="O475" i="25"/>
  <c r="P475" i="25"/>
  <c r="Q475" i="25"/>
  <c r="R475" i="25"/>
  <c r="S475" i="25"/>
  <c r="T475" i="25"/>
  <c r="U427" i="25"/>
  <c r="U426" i="25"/>
  <c r="U425" i="25"/>
  <c r="U424" i="25"/>
  <c r="U398" i="25"/>
  <c r="C398" i="25" s="1"/>
  <c r="U397" i="25"/>
  <c r="C397" i="25" s="1"/>
  <c r="O397" i="1" s="1"/>
  <c r="U390" i="25"/>
  <c r="C390" i="25" s="1"/>
  <c r="U389" i="25"/>
  <c r="D401" i="25"/>
  <c r="E401" i="25"/>
  <c r="F401" i="25"/>
  <c r="G401" i="25"/>
  <c r="H401" i="25"/>
  <c r="I401" i="25"/>
  <c r="J401" i="25"/>
  <c r="K401" i="25"/>
  <c r="L401" i="25"/>
  <c r="M401" i="25"/>
  <c r="N401" i="25"/>
  <c r="O401" i="25"/>
  <c r="P401" i="25"/>
  <c r="Q401" i="25"/>
  <c r="R401" i="25"/>
  <c r="S401" i="25"/>
  <c r="T401" i="25"/>
  <c r="D396" i="25"/>
  <c r="E396" i="25"/>
  <c r="F396" i="25"/>
  <c r="G396" i="25"/>
  <c r="H396" i="25"/>
  <c r="I396" i="25"/>
  <c r="J396" i="25"/>
  <c r="K396" i="25"/>
  <c r="L396" i="25"/>
  <c r="M396" i="25"/>
  <c r="N396" i="25"/>
  <c r="O396" i="25"/>
  <c r="P396" i="25"/>
  <c r="Q396" i="25"/>
  <c r="R396" i="25"/>
  <c r="S396" i="25"/>
  <c r="T396" i="25"/>
  <c r="U378" i="25"/>
  <c r="U382" i="25" s="1"/>
  <c r="O390" i="1" l="1"/>
  <c r="S390" i="1" s="1"/>
  <c r="O132" i="1"/>
  <c r="S132" i="1" s="1"/>
  <c r="O138" i="1"/>
  <c r="S138" i="1" s="1"/>
  <c r="O464" i="1"/>
  <c r="R464" i="1" s="1"/>
  <c r="O133" i="1"/>
  <c r="R133" i="1" s="1"/>
  <c r="O139" i="1"/>
  <c r="R139" i="1" s="1"/>
  <c r="O398" i="1"/>
  <c r="S398" i="1" s="1"/>
  <c r="O465" i="1"/>
  <c r="S465" i="1" s="1"/>
  <c r="O134" i="1"/>
  <c r="S134" i="1" s="1"/>
  <c r="O140" i="1"/>
  <c r="S140" i="1" s="1"/>
  <c r="O137" i="1"/>
  <c r="S137" i="1" s="1"/>
  <c r="O466" i="1"/>
  <c r="R466" i="1" s="1"/>
  <c r="O135" i="1"/>
  <c r="S135" i="1" s="1"/>
  <c r="O141" i="1"/>
  <c r="S141" i="1" s="1"/>
  <c r="O131" i="1"/>
  <c r="S131" i="1" s="1"/>
  <c r="O467" i="1"/>
  <c r="S467" i="1" s="1"/>
  <c r="O136" i="1"/>
  <c r="R136" i="1" s="1"/>
  <c r="O142" i="1"/>
  <c r="S142" i="1" s="1"/>
  <c r="U510" i="25"/>
  <c r="S507" i="1"/>
  <c r="R507" i="1"/>
  <c r="U240" i="25"/>
  <c r="R130" i="1"/>
  <c r="U396" i="25"/>
  <c r="R397" i="1"/>
  <c r="S397" i="1"/>
  <c r="U401" i="25"/>
  <c r="C506" i="25"/>
  <c r="O506" i="1" s="1"/>
  <c r="U475" i="25"/>
  <c r="C389" i="25"/>
  <c r="O389" i="1" s="1"/>
  <c r="R135" i="1" l="1"/>
  <c r="R141" i="1"/>
  <c r="R132" i="1"/>
  <c r="R398" i="1"/>
  <c r="R465" i="1"/>
  <c r="R390" i="1"/>
  <c r="S464" i="1"/>
  <c r="R137" i="1"/>
  <c r="R467" i="1"/>
  <c r="R131" i="1"/>
  <c r="R140" i="1"/>
  <c r="R142" i="1"/>
  <c r="R134" i="1"/>
  <c r="S139" i="1"/>
  <c r="R138" i="1"/>
  <c r="S136" i="1"/>
  <c r="S133" i="1"/>
  <c r="S466" i="1"/>
  <c r="S130" i="1"/>
  <c r="S506" i="1" l="1"/>
  <c r="R506" i="1"/>
  <c r="R389" i="1"/>
  <c r="S389" i="1"/>
  <c r="L261" i="1" l="1"/>
  <c r="M261" i="1"/>
  <c r="N261" i="1"/>
  <c r="P261" i="1"/>
  <c r="Q261" i="1"/>
  <c r="K261" i="1"/>
  <c r="U259" i="25"/>
  <c r="C259" i="25" s="1"/>
  <c r="O259" i="1" s="1"/>
  <c r="U258" i="25"/>
  <c r="C258" i="25" s="1"/>
  <c r="O258" i="1" s="1"/>
  <c r="D261" i="25"/>
  <c r="E261" i="25"/>
  <c r="F261" i="25"/>
  <c r="G261" i="25"/>
  <c r="H261" i="25"/>
  <c r="I261" i="25"/>
  <c r="J261" i="25"/>
  <c r="K261" i="25"/>
  <c r="L261" i="25"/>
  <c r="M261" i="25"/>
  <c r="N261" i="25"/>
  <c r="O261" i="25"/>
  <c r="P261" i="25"/>
  <c r="Q261" i="25"/>
  <c r="R261" i="25"/>
  <c r="S261" i="25"/>
  <c r="T261" i="25"/>
  <c r="S259" i="1" l="1"/>
  <c r="R257" i="1"/>
  <c r="S257" i="1" s="1"/>
  <c r="S258" i="1"/>
  <c r="R258" i="1"/>
  <c r="U261" i="25"/>
  <c r="U298" i="25"/>
  <c r="U297" i="25"/>
  <c r="U296" i="25"/>
  <c r="U295" i="25"/>
  <c r="U294" i="25"/>
  <c r="U293" i="25"/>
  <c r="U292" i="25"/>
  <c r="A293" i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U273" i="25"/>
  <c r="U278" i="25"/>
  <c r="U277" i="25"/>
  <c r="U274" i="25"/>
  <c r="R259" i="1" l="1"/>
  <c r="U284" i="25"/>
  <c r="A76" i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76" i="25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U48" i="25"/>
  <c r="U47" i="25"/>
  <c r="U46" i="25"/>
  <c r="U45" i="25"/>
  <c r="U44" i="25"/>
  <c r="U42" i="25"/>
  <c r="U41" i="25"/>
  <c r="U20" i="25"/>
  <c r="U23" i="25"/>
  <c r="C23" i="25" s="1"/>
  <c r="O23" i="1" s="1"/>
  <c r="U35" i="25"/>
  <c r="C35" i="25" s="1"/>
  <c r="O35" i="1" s="1"/>
  <c r="C34" i="25"/>
  <c r="O34" i="1" s="1"/>
  <c r="U33" i="25"/>
  <c r="C33" i="25" s="1"/>
  <c r="O33" i="1" s="1"/>
  <c r="U32" i="25"/>
  <c r="C32" i="25" s="1"/>
  <c r="O32" i="1" s="1"/>
  <c r="C31" i="25"/>
  <c r="O31" i="1" s="1"/>
  <c r="U30" i="25"/>
  <c r="C30" i="25" s="1"/>
  <c r="O30" i="1" s="1"/>
  <c r="U29" i="25"/>
  <c r="C29" i="25" s="1"/>
  <c r="O29" i="1" s="1"/>
  <c r="U28" i="25"/>
  <c r="C28" i="25" s="1"/>
  <c r="O28" i="1" s="1"/>
  <c r="U27" i="25"/>
  <c r="C27" i="25" s="1"/>
  <c r="O27" i="1" s="1"/>
  <c r="U26" i="25"/>
  <c r="C26" i="25" s="1"/>
  <c r="O26" i="1" s="1"/>
  <c r="S23" i="1" l="1"/>
  <c r="R23" i="1"/>
  <c r="S26" i="1"/>
  <c r="S27" i="1"/>
  <c r="S29" i="1"/>
  <c r="R33" i="1"/>
  <c r="S31" i="1"/>
  <c r="S30" i="1"/>
  <c r="S28" i="1"/>
  <c r="R28" i="1"/>
  <c r="S34" i="1"/>
  <c r="R34" i="1"/>
  <c r="S32" i="1"/>
  <c r="R32" i="1"/>
  <c r="R26" i="1"/>
  <c r="R30" i="1"/>
  <c r="R31" i="1"/>
  <c r="U320" i="25"/>
  <c r="C320" i="25" s="1"/>
  <c r="O320" i="1" s="1"/>
  <c r="A308" i="1"/>
  <c r="A309" i="1" s="1"/>
  <c r="A310" i="1" s="1"/>
  <c r="A311" i="1" s="1"/>
  <c r="A312" i="1" s="1"/>
  <c r="A313" i="1" s="1"/>
  <c r="A314" i="1" s="1"/>
  <c r="A315" i="1" s="1"/>
  <c r="A316" i="1" s="1"/>
  <c r="U322" i="25"/>
  <c r="C322" i="25" s="1"/>
  <c r="O322" i="1" s="1"/>
  <c r="U321" i="25"/>
  <c r="C321" i="25" s="1"/>
  <c r="O321" i="1" s="1"/>
  <c r="U319" i="25"/>
  <c r="U340" i="25"/>
  <c r="C340" i="25" s="1"/>
  <c r="O340" i="1" s="1"/>
  <c r="U339" i="25"/>
  <c r="S33" i="1" l="1"/>
  <c r="R29" i="1"/>
  <c r="R27" i="1"/>
  <c r="R22" i="1"/>
  <c r="S22" i="1"/>
  <c r="U361" i="25"/>
  <c r="R322" i="1"/>
  <c r="S322" i="1"/>
  <c r="S340" i="1"/>
  <c r="R340" i="1"/>
  <c r="U335" i="25"/>
  <c r="S320" i="1"/>
  <c r="R320" i="1"/>
  <c r="S321" i="1"/>
  <c r="R321" i="1"/>
  <c r="C319" i="25"/>
  <c r="O319" i="1" s="1"/>
  <c r="C339" i="25"/>
  <c r="O339" i="1" s="1"/>
  <c r="C570" i="25" l="1"/>
  <c r="O570" i="1" s="1"/>
  <c r="C569" i="25"/>
  <c r="O569" i="1" s="1"/>
  <c r="S319" i="1" l="1"/>
  <c r="R319" i="1"/>
  <c r="R339" i="1"/>
  <c r="S339" i="1"/>
  <c r="S570" i="1"/>
  <c r="R570" i="1"/>
  <c r="R569" i="1" l="1"/>
  <c r="S569" i="1"/>
  <c r="U649" i="25"/>
  <c r="C649" i="25" s="1"/>
  <c r="O649" i="1" s="1"/>
  <c r="A623" i="1"/>
  <c r="A624" i="1" s="1"/>
  <c r="A625" i="1" s="1"/>
  <c r="A626" i="1" s="1"/>
  <c r="A627" i="1" s="1"/>
  <c r="A628" i="1" s="1"/>
  <c r="A629" i="1" s="1"/>
  <c r="A630" i="1" s="1"/>
  <c r="A631" i="1" s="1"/>
  <c r="U648" i="25"/>
  <c r="C648" i="25" s="1"/>
  <c r="O648" i="1" s="1"/>
  <c r="U647" i="25"/>
  <c r="K645" i="1"/>
  <c r="L645" i="1"/>
  <c r="M645" i="1"/>
  <c r="N645" i="1"/>
  <c r="P645" i="1"/>
  <c r="Q645" i="1"/>
  <c r="D645" i="25"/>
  <c r="E645" i="25"/>
  <c r="F645" i="25"/>
  <c r="G645" i="25"/>
  <c r="H645" i="25"/>
  <c r="I645" i="25"/>
  <c r="J645" i="25"/>
  <c r="K645" i="25"/>
  <c r="L645" i="25"/>
  <c r="M645" i="25"/>
  <c r="N645" i="25"/>
  <c r="O645" i="25"/>
  <c r="P645" i="25"/>
  <c r="Q645" i="25"/>
  <c r="R645" i="25"/>
  <c r="S645" i="25"/>
  <c r="T645" i="25"/>
  <c r="U625" i="25"/>
  <c r="C625" i="25" s="1"/>
  <c r="O625" i="1" s="1"/>
  <c r="U624" i="25"/>
  <c r="C624" i="25" s="1"/>
  <c r="O624" i="1" s="1"/>
  <c r="U623" i="25"/>
  <c r="C623" i="25" s="1"/>
  <c r="O623" i="1" s="1"/>
  <c r="A623" i="25"/>
  <c r="A624" i="25" s="1"/>
  <c r="A625" i="25" s="1"/>
  <c r="A626" i="25" s="1"/>
  <c r="A627" i="25" s="1"/>
  <c r="A628" i="25" s="1"/>
  <c r="A629" i="25" s="1"/>
  <c r="A630" i="25" s="1"/>
  <c r="A631" i="25" s="1"/>
  <c r="A632" i="25" s="1"/>
  <c r="U622" i="25"/>
  <c r="C622" i="25" s="1"/>
  <c r="O622" i="1" s="1"/>
  <c r="A633" i="25" l="1"/>
  <c r="A634" i="25" s="1"/>
  <c r="A635" i="25" s="1"/>
  <c r="A636" i="25" s="1"/>
  <c r="A637" i="25" s="1"/>
  <c r="A638" i="25" s="1"/>
  <c r="A639" i="25" s="1"/>
  <c r="A640" i="25" s="1"/>
  <c r="A641" i="25" s="1"/>
  <c r="A642" i="25" s="1"/>
  <c r="A643" i="25" s="1"/>
  <c r="A644" i="25" s="1"/>
  <c r="A632" i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C647" i="25"/>
  <c r="O647" i="1" s="1"/>
  <c r="U659" i="25"/>
  <c r="S649" i="1"/>
  <c r="S625" i="1"/>
  <c r="R624" i="1"/>
  <c r="S624" i="1"/>
  <c r="S623" i="1"/>
  <c r="R623" i="1"/>
  <c r="R649" i="1" l="1"/>
  <c r="R625" i="1"/>
  <c r="Q17" i="1" l="1"/>
  <c r="P17" i="1"/>
  <c r="N17" i="1"/>
  <c r="M17" i="1"/>
  <c r="L17" i="1"/>
  <c r="K17" i="1"/>
  <c r="Q14" i="1"/>
  <c r="P14" i="1"/>
  <c r="N14" i="1"/>
  <c r="M14" i="1"/>
  <c r="L14" i="1"/>
  <c r="K14" i="1"/>
  <c r="U407" i="25" l="1"/>
  <c r="U406" i="25"/>
  <c r="U405" i="25"/>
  <c r="U404" i="25"/>
  <c r="C670" i="25"/>
  <c r="O670" i="1" s="1"/>
  <c r="L129" i="1" l="1"/>
  <c r="M129" i="1"/>
  <c r="N129" i="1"/>
  <c r="P129" i="1"/>
  <c r="Q129" i="1"/>
  <c r="K129" i="1"/>
  <c r="D129" i="25"/>
  <c r="E129" i="25"/>
  <c r="F129" i="25"/>
  <c r="G129" i="25"/>
  <c r="H129" i="25"/>
  <c r="I129" i="25"/>
  <c r="J129" i="25"/>
  <c r="K129" i="25"/>
  <c r="L129" i="25"/>
  <c r="M129" i="25"/>
  <c r="N129" i="25"/>
  <c r="O129" i="25"/>
  <c r="P129" i="25"/>
  <c r="Q129" i="25"/>
  <c r="R129" i="25"/>
  <c r="S129" i="25"/>
  <c r="T129" i="25"/>
  <c r="L388" i="1"/>
  <c r="M388" i="1"/>
  <c r="N388" i="1"/>
  <c r="P388" i="1"/>
  <c r="Q388" i="1"/>
  <c r="K388" i="1"/>
  <c r="U388" i="25"/>
  <c r="D388" i="25"/>
  <c r="E388" i="25"/>
  <c r="F388" i="25"/>
  <c r="G388" i="25"/>
  <c r="H388" i="25"/>
  <c r="I388" i="25"/>
  <c r="J388" i="25"/>
  <c r="K388" i="25"/>
  <c r="L388" i="25"/>
  <c r="M388" i="25"/>
  <c r="N388" i="25"/>
  <c r="O388" i="25"/>
  <c r="P388" i="25"/>
  <c r="Q388" i="25"/>
  <c r="R388" i="25"/>
  <c r="S388" i="25"/>
  <c r="T388" i="25"/>
  <c r="U419" i="25"/>
  <c r="U416" i="25"/>
  <c r="U418" i="25"/>
  <c r="U417" i="25"/>
  <c r="C413" i="25"/>
  <c r="O413" i="1" s="1"/>
  <c r="C408" i="25"/>
  <c r="O408" i="1" s="1"/>
  <c r="C411" i="25"/>
  <c r="O411" i="1" s="1"/>
  <c r="C407" i="25"/>
  <c r="O407" i="1" s="1"/>
  <c r="C406" i="25"/>
  <c r="O406" i="1" s="1"/>
  <c r="C409" i="25"/>
  <c r="O409" i="1" s="1"/>
  <c r="C658" i="25"/>
  <c r="O658" i="1" s="1"/>
  <c r="C654" i="25"/>
  <c r="O654" i="1" s="1"/>
  <c r="C656" i="25"/>
  <c r="O656" i="1" s="1"/>
  <c r="C655" i="25"/>
  <c r="O655" i="1" s="1"/>
  <c r="C653" i="25"/>
  <c r="O653" i="1" s="1"/>
  <c r="C652" i="25"/>
  <c r="O652" i="1" s="1"/>
  <c r="C651" i="25"/>
  <c r="O651" i="1" s="1"/>
  <c r="C657" i="25"/>
  <c r="O657" i="1" s="1"/>
  <c r="C650" i="25"/>
  <c r="O650" i="1" s="1"/>
  <c r="C631" i="25"/>
  <c r="O631" i="1" s="1"/>
  <c r="C632" i="25"/>
  <c r="O632" i="1" s="1"/>
  <c r="C629" i="25"/>
  <c r="O629" i="1" s="1"/>
  <c r="C628" i="25"/>
  <c r="O628" i="1" s="1"/>
  <c r="C627" i="25"/>
  <c r="O627" i="1" s="1"/>
  <c r="C634" i="25"/>
  <c r="O634" i="1" s="1"/>
  <c r="C633" i="25"/>
  <c r="O633" i="1" s="1"/>
  <c r="C630" i="25"/>
  <c r="O630" i="1" s="1"/>
  <c r="C587" i="25"/>
  <c r="O587" i="1" s="1"/>
  <c r="C591" i="25"/>
  <c r="O591" i="1" s="1"/>
  <c r="C584" i="25"/>
  <c r="O584" i="1" s="1"/>
  <c r="C590" i="25"/>
  <c r="O590" i="1" s="1"/>
  <c r="C592" i="25"/>
  <c r="O592" i="1" s="1"/>
  <c r="C586" i="25"/>
  <c r="O586" i="1" s="1"/>
  <c r="C579" i="25"/>
  <c r="C582" i="25"/>
  <c r="O582" i="1" s="1"/>
  <c r="C588" i="25"/>
  <c r="O588" i="1" s="1"/>
  <c r="C583" i="25"/>
  <c r="O583" i="1" s="1"/>
  <c r="C585" i="25"/>
  <c r="O585" i="1" s="1"/>
  <c r="C581" i="25"/>
  <c r="O581" i="1" s="1"/>
  <c r="C589" i="25"/>
  <c r="O589" i="1" s="1"/>
  <c r="C580" i="25"/>
  <c r="C571" i="25"/>
  <c r="O571" i="1" s="1"/>
  <c r="C499" i="25"/>
  <c r="O499" i="1" s="1"/>
  <c r="C498" i="25"/>
  <c r="O498" i="1" s="1"/>
  <c r="C500" i="25"/>
  <c r="O500" i="1" s="1"/>
  <c r="C469" i="25"/>
  <c r="O469" i="1" s="1"/>
  <c r="C468" i="25"/>
  <c r="O468" i="1" s="1"/>
  <c r="C470" i="25"/>
  <c r="O470" i="1" s="1"/>
  <c r="C457" i="25"/>
  <c r="O457" i="1" s="1"/>
  <c r="C456" i="25"/>
  <c r="O456" i="1" s="1"/>
  <c r="C455" i="25"/>
  <c r="O455" i="1" s="1"/>
  <c r="C458" i="25"/>
  <c r="O458" i="1" s="1"/>
  <c r="C427" i="25"/>
  <c r="O427" i="1" s="1"/>
  <c r="C425" i="25"/>
  <c r="O425" i="1" s="1"/>
  <c r="C426" i="25"/>
  <c r="O426" i="1" s="1"/>
  <c r="C424" i="25"/>
  <c r="O424" i="1" s="1"/>
  <c r="C346" i="25"/>
  <c r="O346" i="1" s="1"/>
  <c r="C349" i="25"/>
  <c r="O349" i="1" s="1"/>
  <c r="C350" i="25"/>
  <c r="O350" i="1" s="1"/>
  <c r="C351" i="25"/>
  <c r="O351" i="1" s="1"/>
  <c r="C344" i="25"/>
  <c r="O344" i="1" s="1"/>
  <c r="C348" i="25"/>
  <c r="O348" i="1" s="1"/>
  <c r="C341" i="25"/>
  <c r="O341" i="1" s="1"/>
  <c r="C343" i="25"/>
  <c r="O343" i="1" s="1"/>
  <c r="C342" i="25"/>
  <c r="O342" i="1" s="1"/>
  <c r="C347" i="25"/>
  <c r="O347" i="1" s="1"/>
  <c r="C345" i="25"/>
  <c r="O345" i="1" s="1"/>
  <c r="C352" i="25"/>
  <c r="O352" i="1" s="1"/>
  <c r="C273" i="25"/>
  <c r="O273" i="1" s="1"/>
  <c r="C278" i="25"/>
  <c r="O278" i="1" s="1"/>
  <c r="C277" i="25"/>
  <c r="O277" i="1" s="1"/>
  <c r="C274" i="25"/>
  <c r="O274" i="1" s="1"/>
  <c r="C260" i="25"/>
  <c r="O260" i="1" s="1"/>
  <c r="C251" i="25"/>
  <c r="O251" i="1" s="1"/>
  <c r="C252" i="25"/>
  <c r="O252" i="1" s="1"/>
  <c r="C192" i="25"/>
  <c r="O192" i="1" s="1"/>
  <c r="C171" i="25"/>
  <c r="O171" i="1" s="1"/>
  <c r="C177" i="25"/>
  <c r="O177" i="1" s="1"/>
  <c r="C191" i="25"/>
  <c r="O191" i="1" s="1"/>
  <c r="C164" i="25"/>
  <c r="O164" i="1" s="1"/>
  <c r="C190" i="25"/>
  <c r="O190" i="1" s="1"/>
  <c r="C185" i="25"/>
  <c r="O185" i="1" s="1"/>
  <c r="C186" i="25"/>
  <c r="O186" i="1" s="1"/>
  <c r="C151" i="25"/>
  <c r="O151" i="1" s="1"/>
  <c r="C195" i="25"/>
  <c r="O195" i="1" s="1"/>
  <c r="C178" i="25"/>
  <c r="O178" i="1" s="1"/>
  <c r="C193" i="25"/>
  <c r="O193" i="1" s="1"/>
  <c r="C174" i="25"/>
  <c r="O174" i="1" s="1"/>
  <c r="C173" i="25"/>
  <c r="O173" i="1" s="1"/>
  <c r="C168" i="25"/>
  <c r="O168" i="1" s="1"/>
  <c r="C154" i="25"/>
  <c r="O154" i="1" s="1"/>
  <c r="C159" i="25"/>
  <c r="O159" i="1" s="1"/>
  <c r="C170" i="25"/>
  <c r="O170" i="1" s="1"/>
  <c r="C180" i="25"/>
  <c r="O180" i="1" s="1"/>
  <c r="C149" i="25"/>
  <c r="O149" i="1" s="1"/>
  <c r="C188" i="25"/>
  <c r="O188" i="1" s="1"/>
  <c r="C172" i="25"/>
  <c r="O172" i="1" s="1"/>
  <c r="C161" i="25"/>
  <c r="O161" i="1" s="1"/>
  <c r="C194" i="25"/>
  <c r="O194" i="1" s="1"/>
  <c r="C179" i="25"/>
  <c r="O179" i="1" s="1"/>
  <c r="C187" i="25"/>
  <c r="O187" i="1" s="1"/>
  <c r="C155" i="25"/>
  <c r="O155" i="1" s="1"/>
  <c r="C156" i="25"/>
  <c r="O156" i="1" s="1"/>
  <c r="C148" i="25"/>
  <c r="O148" i="1" s="1"/>
  <c r="C175" i="25"/>
  <c r="O175" i="1" s="1"/>
  <c r="C145" i="25"/>
  <c r="O145" i="1" s="1"/>
  <c r="C176" i="25"/>
  <c r="O176" i="1" s="1"/>
  <c r="C158" i="25"/>
  <c r="O158" i="1" s="1"/>
  <c r="C182" i="25"/>
  <c r="O182" i="1" s="1"/>
  <c r="C146" i="25"/>
  <c r="O146" i="1" s="1"/>
  <c r="C147" i="25"/>
  <c r="O147" i="1" s="1"/>
  <c r="C181" i="25"/>
  <c r="O181" i="1" s="1"/>
  <c r="C165" i="25"/>
  <c r="O165" i="1" s="1"/>
  <c r="C189" i="25"/>
  <c r="O189" i="1" s="1"/>
  <c r="C163" i="25"/>
  <c r="O163" i="1" s="1"/>
  <c r="C183" i="25"/>
  <c r="O183" i="1" s="1"/>
  <c r="C152" i="25"/>
  <c r="O152" i="1" s="1"/>
  <c r="C169" i="25"/>
  <c r="O169" i="1" s="1"/>
  <c r="C167" i="25"/>
  <c r="O167" i="1" s="1"/>
  <c r="C157" i="25"/>
  <c r="O157" i="1" s="1"/>
  <c r="C143" i="25"/>
  <c r="O143" i="1" s="1"/>
  <c r="C162" i="25"/>
  <c r="O162" i="1" s="1"/>
  <c r="C160" i="25"/>
  <c r="O160" i="1" s="1"/>
  <c r="C150" i="25"/>
  <c r="O150" i="1" s="1"/>
  <c r="C144" i="25"/>
  <c r="O144" i="1" s="1"/>
  <c r="C184" i="25"/>
  <c r="O184" i="1" s="1"/>
  <c r="C153" i="25"/>
  <c r="O153" i="1" s="1"/>
  <c r="C166" i="25"/>
  <c r="O166" i="1" s="1"/>
  <c r="C79" i="25"/>
  <c r="O79" i="1" s="1"/>
  <c r="C96" i="25"/>
  <c r="O96" i="1" s="1"/>
  <c r="C110" i="25"/>
  <c r="O110" i="1" s="1"/>
  <c r="C105" i="25"/>
  <c r="O105" i="1" s="1"/>
  <c r="C99" i="25"/>
  <c r="O99" i="1" s="1"/>
  <c r="C104" i="25"/>
  <c r="O104" i="1" s="1"/>
  <c r="C108" i="25"/>
  <c r="O108" i="1" s="1"/>
  <c r="C103" i="25"/>
  <c r="O103" i="1" s="1"/>
  <c r="C90" i="25"/>
  <c r="O90" i="1" s="1"/>
  <c r="C93" i="25"/>
  <c r="O93" i="1" s="1"/>
  <c r="C89" i="25"/>
  <c r="O89" i="1" s="1"/>
  <c r="C100" i="25"/>
  <c r="O100" i="1" s="1"/>
  <c r="C92" i="25"/>
  <c r="O92" i="1" s="1"/>
  <c r="C98" i="25"/>
  <c r="O98" i="1" s="1"/>
  <c r="C111" i="25"/>
  <c r="O111" i="1" s="1"/>
  <c r="C112" i="25"/>
  <c r="O112" i="1" s="1"/>
  <c r="C86" i="25"/>
  <c r="O86" i="1" s="1"/>
  <c r="C97" i="25"/>
  <c r="O97" i="1" s="1"/>
  <c r="C109" i="25"/>
  <c r="O109" i="1" s="1"/>
  <c r="C94" i="25"/>
  <c r="O94" i="1" s="1"/>
  <c r="C88" i="25"/>
  <c r="O88" i="1" s="1"/>
  <c r="C95" i="25"/>
  <c r="O95" i="1" s="1"/>
  <c r="C83" i="25"/>
  <c r="O83" i="1" s="1"/>
  <c r="C91" i="25"/>
  <c r="O91" i="1" s="1"/>
  <c r="C113" i="25"/>
  <c r="O113" i="1" s="1"/>
  <c r="C84" i="25"/>
  <c r="O84" i="1" s="1"/>
  <c r="C106" i="25"/>
  <c r="O106" i="1" s="1"/>
  <c r="C101" i="25"/>
  <c r="O101" i="1" s="1"/>
  <c r="C107" i="25"/>
  <c r="O107" i="1" s="1"/>
  <c r="C82" i="25"/>
  <c r="O82" i="1" s="1"/>
  <c r="C85" i="25"/>
  <c r="O85" i="1" s="1"/>
  <c r="C80" i="25"/>
  <c r="O80" i="1" s="1"/>
  <c r="C102" i="25"/>
  <c r="O102" i="1" s="1"/>
  <c r="C87" i="25"/>
  <c r="O87" i="1" s="1"/>
  <c r="U81" i="25"/>
  <c r="C81" i="25" s="1"/>
  <c r="O81" i="1" s="1"/>
  <c r="L74" i="1"/>
  <c r="M74" i="1"/>
  <c r="N74" i="1"/>
  <c r="P74" i="1"/>
  <c r="Q74" i="1"/>
  <c r="K74" i="1"/>
  <c r="U67" i="25"/>
  <c r="C67" i="25" s="1"/>
  <c r="O67" i="1" s="1"/>
  <c r="C57" i="25"/>
  <c r="O57" i="1" s="1"/>
  <c r="D74" i="25"/>
  <c r="E74" i="25"/>
  <c r="F74" i="25"/>
  <c r="G74" i="25"/>
  <c r="H74" i="25"/>
  <c r="I74" i="25"/>
  <c r="J74" i="25"/>
  <c r="K74" i="25"/>
  <c r="L74" i="25"/>
  <c r="M74" i="25"/>
  <c r="N74" i="25"/>
  <c r="O74" i="25"/>
  <c r="P74" i="25"/>
  <c r="Q74" i="25"/>
  <c r="R74" i="25"/>
  <c r="S74" i="25"/>
  <c r="T74" i="25"/>
  <c r="R56" i="41"/>
  <c r="S56" i="41" s="1"/>
  <c r="T56" i="41" s="1"/>
  <c r="L304" i="1"/>
  <c r="M304" i="1"/>
  <c r="N304" i="1"/>
  <c r="P304" i="1"/>
  <c r="Q304" i="1"/>
  <c r="K304" i="1"/>
  <c r="R208" i="41"/>
  <c r="S208" i="41" s="1"/>
  <c r="R207" i="41"/>
  <c r="S207" i="41" s="1"/>
  <c r="O580" i="1" l="1"/>
  <c r="R580" i="1" s="1"/>
  <c r="O579" i="1"/>
  <c r="R579" i="1" s="1"/>
  <c r="R626" i="1"/>
  <c r="S626" i="1" s="1"/>
  <c r="R345" i="1"/>
  <c r="S345" i="1"/>
  <c r="S344" i="1"/>
  <c r="R344" i="1"/>
  <c r="R347" i="1"/>
  <c r="S347" i="1"/>
  <c r="S342" i="1"/>
  <c r="R342" i="1"/>
  <c r="S350" i="1"/>
  <c r="R350" i="1"/>
  <c r="R343" i="1"/>
  <c r="S343" i="1"/>
  <c r="R349" i="1"/>
  <c r="S349" i="1"/>
  <c r="S346" i="1"/>
  <c r="R346" i="1"/>
  <c r="R351" i="1"/>
  <c r="S351" i="1"/>
  <c r="S352" i="1"/>
  <c r="R352" i="1"/>
  <c r="S348" i="1"/>
  <c r="R348" i="1"/>
  <c r="C659" i="25"/>
  <c r="S583" i="1"/>
  <c r="R583" i="1"/>
  <c r="S590" i="1"/>
  <c r="R590" i="1"/>
  <c r="S571" i="1"/>
  <c r="R571" i="1"/>
  <c r="S588" i="1"/>
  <c r="R588" i="1"/>
  <c r="S584" i="1"/>
  <c r="R584" i="1"/>
  <c r="S582" i="1"/>
  <c r="R582" i="1"/>
  <c r="S591" i="1"/>
  <c r="R591" i="1"/>
  <c r="S589" i="1"/>
  <c r="R589" i="1"/>
  <c r="S587" i="1"/>
  <c r="R587" i="1"/>
  <c r="S581" i="1"/>
  <c r="R581" i="1"/>
  <c r="S586" i="1"/>
  <c r="R586" i="1"/>
  <c r="S585" i="1"/>
  <c r="R585" i="1"/>
  <c r="S500" i="1"/>
  <c r="R500" i="1"/>
  <c r="S498" i="1"/>
  <c r="R498" i="1"/>
  <c r="S499" i="1"/>
  <c r="R499" i="1"/>
  <c r="R278" i="1"/>
  <c r="S278" i="1"/>
  <c r="S251" i="1"/>
  <c r="R251" i="1"/>
  <c r="R252" i="1"/>
  <c r="S252" i="1"/>
  <c r="C261" i="25"/>
  <c r="S145" i="1"/>
  <c r="R145" i="1"/>
  <c r="S144" i="1"/>
  <c r="R144" i="1"/>
  <c r="S147" i="1"/>
  <c r="R147" i="1"/>
  <c r="R146" i="1"/>
  <c r="S146" i="1"/>
  <c r="S148" i="1"/>
  <c r="R148" i="1"/>
  <c r="S149" i="1"/>
  <c r="R149" i="1"/>
  <c r="S469" i="1"/>
  <c r="R469" i="1"/>
  <c r="O659" i="1"/>
  <c r="S408" i="1"/>
  <c r="R406" i="1"/>
  <c r="S406" i="1"/>
  <c r="S407" i="1"/>
  <c r="R407" i="1"/>
  <c r="S409" i="1"/>
  <c r="R409" i="1"/>
  <c r="R408" i="1"/>
  <c r="R273" i="1"/>
  <c r="S273" i="1"/>
  <c r="S580" i="1" l="1"/>
  <c r="S579" i="1"/>
  <c r="R341" i="1"/>
  <c r="S341" i="1"/>
  <c r="S260" i="1"/>
  <c r="R260" i="1"/>
  <c r="S143" i="1"/>
  <c r="R143" i="1"/>
  <c r="R468" i="1"/>
  <c r="S468" i="1"/>
  <c r="R647" i="1"/>
  <c r="S647" i="1"/>
  <c r="S648" i="1"/>
  <c r="R648" i="1"/>
  <c r="R266" i="41"/>
  <c r="S266" i="41" s="1"/>
  <c r="R267" i="41"/>
  <c r="S267" i="41" s="1"/>
  <c r="R268" i="41"/>
  <c r="S268" i="41" s="1"/>
  <c r="R269" i="41"/>
  <c r="S269" i="41" s="1"/>
  <c r="R270" i="41"/>
  <c r="S270" i="41" s="1"/>
  <c r="R271" i="41"/>
  <c r="S271" i="41" s="1"/>
  <c r="R272" i="41"/>
  <c r="S272" i="41" s="1"/>
  <c r="R273" i="41"/>
  <c r="S273" i="41" s="1"/>
  <c r="R274" i="41"/>
  <c r="R275" i="41"/>
  <c r="S275" i="41" s="1"/>
  <c r="R276" i="41"/>
  <c r="S276" i="41" s="1"/>
  <c r="R277" i="41"/>
  <c r="S277" i="41" s="1"/>
  <c r="R278" i="41"/>
  <c r="S278" i="41" s="1"/>
  <c r="R279" i="41"/>
  <c r="S279" i="41" s="1"/>
  <c r="R280" i="41"/>
  <c r="S280" i="41" s="1"/>
  <c r="R281" i="41"/>
  <c r="S281" i="41" s="1"/>
  <c r="R282" i="41"/>
  <c r="S282" i="41" s="1"/>
  <c r="R283" i="41"/>
  <c r="S283" i="41" s="1"/>
  <c r="R284" i="41"/>
  <c r="S284" i="41" s="1"/>
  <c r="R285" i="41"/>
  <c r="S285" i="41" s="1"/>
  <c r="R286" i="41"/>
  <c r="S286" i="41" s="1"/>
  <c r="R287" i="41"/>
  <c r="S287" i="41" s="1"/>
  <c r="R288" i="41"/>
  <c r="S288" i="41" s="1"/>
  <c r="R289" i="41"/>
  <c r="S289" i="41" s="1"/>
  <c r="R290" i="41"/>
  <c r="S290" i="41" s="1"/>
  <c r="R291" i="41"/>
  <c r="S291" i="41" s="1"/>
  <c r="O583" i="41" l="1"/>
  <c r="R556" i="41"/>
  <c r="S556" i="41" s="1"/>
  <c r="T556" i="41" s="1"/>
  <c r="A551" i="41"/>
  <c r="A552" i="41" s="1"/>
  <c r="A553" i="41" s="1"/>
  <c r="A554" i="41" s="1"/>
  <c r="A555" i="41" s="1"/>
  <c r="A556" i="41" s="1"/>
  <c r="A557" i="41" s="1"/>
  <c r="A558" i="41" s="1"/>
  <c r="A559" i="41" s="1"/>
  <c r="A560" i="41" s="1"/>
  <c r="A561" i="41" s="1"/>
  <c r="A562" i="41" s="1"/>
  <c r="A563" i="41" s="1"/>
  <c r="A564" i="41" s="1"/>
  <c r="A565" i="41" s="1"/>
  <c r="R559" i="41"/>
  <c r="S559" i="41" s="1"/>
  <c r="T559" i="41" s="1"/>
  <c r="R562" i="41"/>
  <c r="S562" i="41" s="1"/>
  <c r="T562" i="41" s="1"/>
  <c r="R553" i="41"/>
  <c r="S553" i="41" s="1"/>
  <c r="T553" i="41" s="1"/>
  <c r="R561" i="41"/>
  <c r="S561" i="41" s="1"/>
  <c r="T561" i="41" s="1"/>
  <c r="R550" i="41"/>
  <c r="S550" i="41" s="1"/>
  <c r="T550" i="41" s="1"/>
  <c r="R551" i="41"/>
  <c r="S551" i="41" s="1"/>
  <c r="T551" i="41" s="1"/>
  <c r="R554" i="41"/>
  <c r="S554" i="41" s="1"/>
  <c r="T554" i="41" s="1"/>
  <c r="R552" i="41"/>
  <c r="S552" i="41" s="1"/>
  <c r="T552" i="41" s="1"/>
  <c r="R558" i="41"/>
  <c r="S558" i="41" s="1"/>
  <c r="T558" i="41" s="1"/>
  <c r="R560" i="41"/>
  <c r="S560" i="41" s="1"/>
  <c r="T560" i="41" s="1"/>
  <c r="R563" i="41"/>
  <c r="S563" i="41" s="1"/>
  <c r="T563" i="41" s="1"/>
  <c r="R564" i="41"/>
  <c r="S564" i="41" s="1"/>
  <c r="T564" i="41" s="1"/>
  <c r="R565" i="41"/>
  <c r="S565" i="41" s="1"/>
  <c r="T565" i="41" s="1"/>
  <c r="R555" i="41"/>
  <c r="S555" i="41" s="1"/>
  <c r="T555" i="41" s="1"/>
  <c r="R557" i="41"/>
  <c r="S557" i="41" s="1"/>
  <c r="T557" i="41" s="1"/>
  <c r="R567" i="41"/>
  <c r="S567" i="41" s="1"/>
  <c r="T567" i="41" s="1"/>
  <c r="A568" i="41"/>
  <c r="A569" i="41" s="1"/>
  <c r="A570" i="41" s="1"/>
  <c r="A571" i="41" s="1"/>
  <c r="A572" i="41" s="1"/>
  <c r="A573" i="41" s="1"/>
  <c r="A574" i="41" s="1"/>
  <c r="R578" i="41"/>
  <c r="S578" i="41" s="1"/>
  <c r="T578" i="41" s="1"/>
  <c r="R570" i="41"/>
  <c r="S570" i="41" s="1"/>
  <c r="T570" i="41" s="1"/>
  <c r="R571" i="41"/>
  <c r="S571" i="41" s="1"/>
  <c r="T571" i="41" s="1"/>
  <c r="R573" i="41"/>
  <c r="S573" i="41" s="1"/>
  <c r="T573" i="41" s="1"/>
  <c r="R580" i="41"/>
  <c r="S580" i="41" s="1"/>
  <c r="T580" i="41" s="1"/>
  <c r="R581" i="41"/>
  <c r="S581" i="41" s="1"/>
  <c r="T581" i="41" s="1"/>
  <c r="R576" i="41"/>
  <c r="S576" i="41" s="1"/>
  <c r="T576" i="41" s="1"/>
  <c r="R548" i="41"/>
  <c r="S548" i="41" s="1"/>
  <c r="R547" i="41"/>
  <c r="S547" i="41" s="1"/>
  <c r="R546" i="41"/>
  <c r="S546" i="41" s="1"/>
  <c r="R545" i="41"/>
  <c r="S545" i="41" s="1"/>
  <c r="R544" i="41"/>
  <c r="S544" i="41" s="1"/>
  <c r="R543" i="41"/>
  <c r="S543" i="41" s="1"/>
  <c r="R542" i="41"/>
  <c r="S542" i="41" s="1"/>
  <c r="R541" i="41"/>
  <c r="S541" i="41" s="1"/>
  <c r="R540" i="41"/>
  <c r="S540" i="41" s="1"/>
  <c r="R539" i="41"/>
  <c r="S539" i="41" s="1"/>
  <c r="R538" i="41"/>
  <c r="S538" i="41" s="1"/>
  <c r="R537" i="41"/>
  <c r="S537" i="41" s="1"/>
  <c r="R536" i="41"/>
  <c r="S536" i="41" s="1"/>
  <c r="R535" i="41"/>
  <c r="S535" i="41" s="1"/>
  <c r="R534" i="41"/>
  <c r="S534" i="41" s="1"/>
  <c r="R533" i="41"/>
  <c r="S533" i="41" s="1"/>
  <c r="R532" i="41"/>
  <c r="S532" i="41" s="1"/>
  <c r="R531" i="41"/>
  <c r="S531" i="41" s="1"/>
  <c r="R530" i="41"/>
  <c r="S530" i="41" s="1"/>
  <c r="R529" i="41"/>
  <c r="S529" i="41" s="1"/>
  <c r="R528" i="41"/>
  <c r="S528" i="41" s="1"/>
  <c r="R527" i="41"/>
  <c r="R526" i="41"/>
  <c r="S526" i="41" s="1"/>
  <c r="R525" i="41"/>
  <c r="S525" i="41" s="1"/>
  <c r="R524" i="41"/>
  <c r="S524" i="41" s="1"/>
  <c r="R523" i="41"/>
  <c r="S523" i="41" s="1"/>
  <c r="R522" i="41"/>
  <c r="S522" i="41" s="1"/>
  <c r="R496" i="41"/>
  <c r="S496" i="41" s="1"/>
  <c r="R495" i="41"/>
  <c r="S495" i="41" s="1"/>
  <c r="R493" i="41"/>
  <c r="S493" i="41" s="1"/>
  <c r="R492" i="41"/>
  <c r="S492" i="41" s="1"/>
  <c r="R489" i="41"/>
  <c r="S489" i="41" s="1"/>
  <c r="R488" i="41"/>
  <c r="S488" i="41" s="1"/>
  <c r="R487" i="41"/>
  <c r="S487" i="41" s="1"/>
  <c r="R486" i="41"/>
  <c r="S486" i="41" s="1"/>
  <c r="R485" i="41"/>
  <c r="R484" i="41"/>
  <c r="S484" i="41" s="1"/>
  <c r="R483" i="41"/>
  <c r="S483" i="41" s="1"/>
  <c r="R482" i="41"/>
  <c r="R481" i="41"/>
  <c r="R480" i="41"/>
  <c r="S480" i="41" s="1"/>
  <c r="R479" i="41"/>
  <c r="S479" i="41" s="1"/>
  <c r="R478" i="41"/>
  <c r="S478" i="41" s="1"/>
  <c r="R477" i="41"/>
  <c r="S477" i="41" s="1"/>
  <c r="R476" i="41"/>
  <c r="S476" i="41" s="1"/>
  <c r="R474" i="41"/>
  <c r="S474" i="41" s="1"/>
  <c r="R475" i="41"/>
  <c r="S475" i="41" s="1"/>
  <c r="A474" i="41"/>
  <c r="A475" i="41" s="1"/>
  <c r="A476" i="41" s="1"/>
  <c r="A477" i="41" s="1"/>
  <c r="A478" i="41" s="1"/>
  <c r="A479" i="41" s="1"/>
  <c r="A480" i="41" s="1"/>
  <c r="A481" i="41" s="1"/>
  <c r="A482" i="41" s="1"/>
  <c r="A483" i="41" s="1"/>
  <c r="A484" i="41" s="1"/>
  <c r="A485" i="41" s="1"/>
  <c r="A486" i="41" s="1"/>
  <c r="A487" i="41" s="1"/>
  <c r="A488" i="41" s="1"/>
  <c r="A489" i="41" s="1"/>
  <c r="A490" i="41" s="1"/>
  <c r="A491" i="41" s="1"/>
  <c r="A492" i="41" s="1"/>
  <c r="A493" i="41" s="1"/>
  <c r="A494" i="41" s="1"/>
  <c r="R473" i="41"/>
  <c r="S473" i="41" s="1"/>
  <c r="O456" i="41"/>
  <c r="R448" i="41"/>
  <c r="S448" i="41" s="1"/>
  <c r="R447" i="41"/>
  <c r="S447" i="41" s="1"/>
  <c r="O445" i="41"/>
  <c r="R432" i="41"/>
  <c r="S432" i="41" s="1"/>
  <c r="R431" i="41"/>
  <c r="S431" i="41" s="1"/>
  <c r="R430" i="41"/>
  <c r="S430" i="41" s="1"/>
  <c r="R429" i="41"/>
  <c r="S429" i="41" s="1"/>
  <c r="R428" i="41"/>
  <c r="S428" i="41" s="1"/>
  <c r="R427" i="41"/>
  <c r="S427" i="41" s="1"/>
  <c r="R426" i="41"/>
  <c r="S426" i="41" s="1"/>
  <c r="R425" i="41"/>
  <c r="S425" i="41" s="1"/>
  <c r="R424" i="41"/>
  <c r="R423" i="41"/>
  <c r="S423" i="41" s="1"/>
  <c r="R422" i="41"/>
  <c r="S422" i="41" s="1"/>
  <c r="R421" i="41"/>
  <c r="S421" i="41" s="1"/>
  <c r="R420" i="41"/>
  <c r="S420" i="41" s="1"/>
  <c r="R419" i="41"/>
  <c r="S419" i="41" s="1"/>
  <c r="A419" i="41"/>
  <c r="A420" i="41" s="1"/>
  <c r="A421" i="41" s="1"/>
  <c r="A422" i="41" s="1"/>
  <c r="A423" i="41" s="1"/>
  <c r="R418" i="41"/>
  <c r="S418" i="41" s="1"/>
  <c r="O416" i="41"/>
  <c r="R401" i="41"/>
  <c r="S401" i="41" s="1"/>
  <c r="R400" i="41"/>
  <c r="S400" i="41" s="1"/>
  <c r="R399" i="41"/>
  <c r="S399" i="41" s="1"/>
  <c r="R398" i="41"/>
  <c r="S398" i="41" s="1"/>
  <c r="R397" i="41"/>
  <c r="S397" i="41" s="1"/>
  <c r="R396" i="41"/>
  <c r="S396" i="41" s="1"/>
  <c r="R395" i="41"/>
  <c r="S395" i="41" s="1"/>
  <c r="R394" i="41"/>
  <c r="S394" i="41" s="1"/>
  <c r="A394" i="41"/>
  <c r="A395" i="41" s="1"/>
  <c r="A396" i="41" s="1"/>
  <c r="A397" i="41" s="1"/>
  <c r="A398" i="41" s="1"/>
  <c r="A399" i="41" s="1"/>
  <c r="A400" i="41" s="1"/>
  <c r="A401" i="41" s="1"/>
  <c r="R393" i="41"/>
  <c r="S393" i="41" s="1"/>
  <c r="O388" i="41"/>
  <c r="R363" i="41"/>
  <c r="S363" i="41" s="1"/>
  <c r="R362" i="41"/>
  <c r="S362" i="41" s="1"/>
  <c r="R360" i="41"/>
  <c r="S360" i="41" s="1"/>
  <c r="R359" i="41"/>
  <c r="S359" i="41" s="1"/>
  <c r="R361" i="41"/>
  <c r="S361" i="41" s="1"/>
  <c r="R358" i="41"/>
  <c r="S358" i="41" s="1"/>
  <c r="O338" i="41"/>
  <c r="R327" i="41"/>
  <c r="S327" i="41" s="1"/>
  <c r="R326" i="41"/>
  <c r="S326" i="41" s="1"/>
  <c r="R325" i="41"/>
  <c r="S325" i="41" s="1"/>
  <c r="R324" i="41"/>
  <c r="S324" i="41" s="1"/>
  <c r="R323" i="41"/>
  <c r="S323" i="41" s="1"/>
  <c r="R322" i="41"/>
  <c r="S322" i="41" s="1"/>
  <c r="R321" i="41"/>
  <c r="S321" i="41" s="1"/>
  <c r="R320" i="41"/>
  <c r="S320" i="41" s="1"/>
  <c r="R319" i="41"/>
  <c r="S319" i="41" s="1"/>
  <c r="A319" i="41"/>
  <c r="A320" i="41" s="1"/>
  <c r="A321" i="41" s="1"/>
  <c r="A322" i="41" s="1"/>
  <c r="A323" i="41" s="1"/>
  <c r="A324" i="41" s="1"/>
  <c r="A325" i="41" s="1"/>
  <c r="A326" i="41" s="1"/>
  <c r="A327" i="41" s="1"/>
  <c r="R318" i="41"/>
  <c r="S318" i="41" s="1"/>
  <c r="O316" i="41"/>
  <c r="A267" i="41"/>
  <c r="A268" i="41" s="1"/>
  <c r="A269" i="41" s="1"/>
  <c r="A270" i="41" s="1"/>
  <c r="A271" i="41" s="1"/>
  <c r="A272" i="41" s="1"/>
  <c r="A273" i="41" s="1"/>
  <c r="A274" i="41" s="1"/>
  <c r="A275" i="41" s="1"/>
  <c r="A276" i="41" s="1"/>
  <c r="A277" i="41" s="1"/>
  <c r="A278" i="41" s="1"/>
  <c r="A279" i="41" s="1"/>
  <c r="A280" i="41" s="1"/>
  <c r="A281" i="41" s="1"/>
  <c r="A282" i="41" s="1"/>
  <c r="A283" i="41" s="1"/>
  <c r="A284" i="41" s="1"/>
  <c r="A285" i="41" s="1"/>
  <c r="A286" i="41" s="1"/>
  <c r="A287" i="41" s="1"/>
  <c r="A288" i="41" s="1"/>
  <c r="A289" i="41" s="1"/>
  <c r="A290" i="41" s="1"/>
  <c r="A291" i="41" s="1"/>
  <c r="O205" i="41"/>
  <c r="O264" i="41"/>
  <c r="R227" i="41"/>
  <c r="S227" i="41" s="1"/>
  <c r="R25" i="41"/>
  <c r="S25" i="41" s="1"/>
  <c r="R47" i="41"/>
  <c r="S47" i="41" s="1"/>
  <c r="S48" i="41"/>
  <c r="R48" i="41"/>
  <c r="R49" i="41"/>
  <c r="S49" i="41" s="1"/>
  <c r="R50" i="41"/>
  <c r="S50" i="41" s="1"/>
  <c r="R51" i="41"/>
  <c r="S51" i="41" s="1"/>
  <c r="R52" i="41"/>
  <c r="S52" i="41" s="1"/>
  <c r="R53" i="41"/>
  <c r="S53" i="41" s="1"/>
  <c r="R54" i="41"/>
  <c r="R55" i="41"/>
  <c r="S55" i="41" s="1"/>
  <c r="R57" i="41"/>
  <c r="S57" i="41" s="1"/>
  <c r="R58" i="41"/>
  <c r="S58" i="41" s="1"/>
  <c r="R59" i="41"/>
  <c r="S59" i="41" s="1"/>
  <c r="R60" i="41"/>
  <c r="S60" i="41" s="1"/>
  <c r="R61" i="41"/>
  <c r="S61" i="41" s="1"/>
  <c r="R62" i="41"/>
  <c r="R26" i="41"/>
  <c r="S26" i="41" s="1"/>
  <c r="R27" i="41"/>
  <c r="S27" i="41" s="1"/>
  <c r="R28" i="41"/>
  <c r="S28" i="41" s="1"/>
  <c r="R29" i="41"/>
  <c r="S29" i="41" s="1"/>
  <c r="R30" i="41"/>
  <c r="S30" i="41" s="1"/>
  <c r="R31" i="41"/>
  <c r="S31" i="41" s="1"/>
  <c r="R32" i="41"/>
  <c r="S32" i="41" s="1"/>
  <c r="R33" i="41"/>
  <c r="S33" i="41" s="1"/>
  <c r="R34" i="41"/>
  <c r="S34" i="41" s="1"/>
  <c r="R35" i="41"/>
  <c r="S35" i="41" s="1"/>
  <c r="R36" i="41"/>
  <c r="S36" i="41" s="1"/>
  <c r="R37" i="41"/>
  <c r="S37" i="41" s="1"/>
  <c r="R38" i="41"/>
  <c r="S38" i="41" s="1"/>
  <c r="R39" i="41"/>
  <c r="S39" i="41" s="1"/>
  <c r="R40" i="41"/>
  <c r="S40" i="41" s="1"/>
  <c r="R41" i="41"/>
  <c r="S41" i="41" s="1"/>
  <c r="R42" i="41"/>
  <c r="S42" i="41" s="1"/>
  <c r="S43" i="41"/>
  <c r="R43" i="41"/>
  <c r="R44" i="41"/>
  <c r="S44" i="41" s="1"/>
  <c r="R45" i="41"/>
  <c r="S45" i="41" s="1"/>
  <c r="R46" i="41"/>
  <c r="S46" i="41" s="1"/>
  <c r="R14" i="41"/>
  <c r="S14" i="41" s="1"/>
  <c r="R15" i="41"/>
  <c r="S15" i="41" s="1"/>
  <c r="R16" i="41"/>
  <c r="S17" i="41"/>
  <c r="R17" i="41"/>
  <c r="S18" i="41"/>
  <c r="R18" i="41"/>
  <c r="R19" i="41"/>
  <c r="S19" i="41" s="1"/>
  <c r="R20" i="41"/>
  <c r="S20" i="41" s="1"/>
  <c r="R21" i="41"/>
  <c r="S21" i="41" s="1"/>
  <c r="R22" i="41"/>
  <c r="S22" i="41" s="1"/>
  <c r="R23" i="41"/>
  <c r="S23" i="41" s="1"/>
  <c r="S24" i="41"/>
  <c r="R24" i="41"/>
  <c r="R9" i="41"/>
  <c r="S9" i="41" s="1"/>
  <c r="R10" i="41"/>
  <c r="S10" i="41" s="1"/>
  <c r="R11" i="41"/>
  <c r="R12" i="41"/>
  <c r="R13" i="41"/>
  <c r="S13" i="41" s="1"/>
  <c r="A9" i="41"/>
  <c r="A10" i="41" s="1"/>
  <c r="A11" i="41" s="1"/>
  <c r="A12" i="41" s="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A41" i="41" s="1"/>
  <c r="A42" i="41" s="1"/>
  <c r="A43" i="41" s="1"/>
  <c r="A44" i="41" s="1"/>
  <c r="A45" i="41" s="1"/>
  <c r="A46" i="41" s="1"/>
  <c r="A47" i="41" s="1"/>
  <c r="A48" i="41" s="1"/>
  <c r="A49" i="41" s="1"/>
  <c r="A50" i="41" s="1"/>
  <c r="A51" i="41" s="1"/>
  <c r="A52" i="41" s="1"/>
  <c r="A53" i="41" s="1"/>
  <c r="A54" i="41" s="1"/>
  <c r="A55" i="41" s="1"/>
  <c r="A56" i="41" s="1"/>
  <c r="A57" i="41" s="1"/>
  <c r="A58" i="41" s="1"/>
  <c r="A59" i="41" s="1"/>
  <c r="A60" i="41" s="1"/>
  <c r="A61" i="41" s="1"/>
  <c r="S8" i="41"/>
  <c r="R8" i="41"/>
  <c r="A424" i="41" l="1"/>
  <c r="A425" i="41" s="1"/>
  <c r="A426" i="41" s="1"/>
  <c r="A427" i="41" s="1"/>
  <c r="A428" i="41" s="1"/>
  <c r="A429" i="41" s="1"/>
  <c r="A430" i="41" s="1"/>
  <c r="A431" i="41" s="1"/>
  <c r="A432" i="41" s="1"/>
  <c r="C368" i="25"/>
  <c r="O368" i="1" s="1"/>
  <c r="C370" i="25"/>
  <c r="O370" i="1" s="1"/>
  <c r="C364" i="25"/>
  <c r="O364" i="1" s="1"/>
  <c r="C369" i="25"/>
  <c r="O369" i="1" s="1"/>
  <c r="R369" i="1" l="1"/>
  <c r="S369" i="1"/>
  <c r="S364" i="1"/>
  <c r="R364" i="1"/>
  <c r="S370" i="1"/>
  <c r="R370" i="1"/>
  <c r="S368" i="1"/>
  <c r="R368" i="1"/>
  <c r="L566" i="1"/>
  <c r="M566" i="1"/>
  <c r="N566" i="1"/>
  <c r="P566" i="1"/>
  <c r="Q566" i="1"/>
  <c r="K566" i="1"/>
  <c r="D566" i="25"/>
  <c r="E566" i="25"/>
  <c r="F566" i="25"/>
  <c r="G566" i="25"/>
  <c r="H566" i="25"/>
  <c r="I566" i="25"/>
  <c r="J566" i="25"/>
  <c r="K566" i="25"/>
  <c r="L566" i="25"/>
  <c r="M566" i="25"/>
  <c r="N566" i="25"/>
  <c r="O566" i="25"/>
  <c r="P566" i="25"/>
  <c r="Q566" i="25"/>
  <c r="R566" i="25"/>
  <c r="S566" i="25"/>
  <c r="T566" i="25"/>
  <c r="R652" i="1" l="1"/>
  <c r="S632" i="1"/>
  <c r="S627" i="1"/>
  <c r="S592" i="1"/>
  <c r="S426" i="1"/>
  <c r="R424" i="1"/>
  <c r="S162" i="1"/>
  <c r="S150" i="1"/>
  <c r="S105" i="1"/>
  <c r="S99" i="1"/>
  <c r="S104" i="1"/>
  <c r="S93" i="1"/>
  <c r="S89" i="1"/>
  <c r="S100" i="1"/>
  <c r="S98" i="1"/>
  <c r="S112" i="1"/>
  <c r="S86" i="1"/>
  <c r="S97" i="1"/>
  <c r="S83" i="1"/>
  <c r="R91" i="1"/>
  <c r="S101" i="1"/>
  <c r="S107" i="1"/>
  <c r="S82" i="1"/>
  <c r="S80" i="1"/>
  <c r="S81" i="1"/>
  <c r="S87" i="1"/>
  <c r="L522" i="1"/>
  <c r="M522" i="1"/>
  <c r="N522" i="1"/>
  <c r="P522" i="1"/>
  <c r="Q522" i="1"/>
  <c r="K522" i="1"/>
  <c r="A405" i="1"/>
  <c r="R81" i="1" l="1"/>
  <c r="R100" i="1"/>
  <c r="R162" i="1"/>
  <c r="R80" i="1"/>
  <c r="R89" i="1"/>
  <c r="S424" i="1"/>
  <c r="R82" i="1"/>
  <c r="R93" i="1"/>
  <c r="R83" i="1"/>
  <c r="R99" i="1"/>
  <c r="R426" i="1"/>
  <c r="R86" i="1"/>
  <c r="R105" i="1"/>
  <c r="R87" i="1"/>
  <c r="R98" i="1"/>
  <c r="R150" i="1"/>
  <c r="R632" i="1"/>
  <c r="S650" i="1"/>
  <c r="R650" i="1"/>
  <c r="S656" i="1"/>
  <c r="R656" i="1"/>
  <c r="S106" i="1"/>
  <c r="R106" i="1"/>
  <c r="S90" i="1"/>
  <c r="R90" i="1"/>
  <c r="S84" i="1"/>
  <c r="R84" i="1"/>
  <c r="S94" i="1"/>
  <c r="R94" i="1"/>
  <c r="S103" i="1"/>
  <c r="R103" i="1"/>
  <c r="S96" i="1"/>
  <c r="R96" i="1"/>
  <c r="S629" i="1"/>
  <c r="R629" i="1"/>
  <c r="R102" i="1"/>
  <c r="S102" i="1"/>
  <c r="S88" i="1"/>
  <c r="R88" i="1"/>
  <c r="S111" i="1"/>
  <c r="R111" i="1"/>
  <c r="S110" i="1"/>
  <c r="R110" i="1"/>
  <c r="S160" i="1"/>
  <c r="R160" i="1"/>
  <c r="S427" i="1"/>
  <c r="R427" i="1"/>
  <c r="S657" i="1"/>
  <c r="R657" i="1"/>
  <c r="R85" i="1"/>
  <c r="S85" i="1"/>
  <c r="R113" i="1"/>
  <c r="S113" i="1"/>
  <c r="R109" i="1"/>
  <c r="S109" i="1"/>
  <c r="S92" i="1"/>
  <c r="R92" i="1"/>
  <c r="R108" i="1"/>
  <c r="S108" i="1"/>
  <c r="S166" i="1"/>
  <c r="R166" i="1"/>
  <c r="S631" i="1"/>
  <c r="R631" i="1"/>
  <c r="S651" i="1"/>
  <c r="R651" i="1"/>
  <c r="S658" i="1"/>
  <c r="R658" i="1"/>
  <c r="R101" i="1"/>
  <c r="S91" i="1"/>
  <c r="S654" i="1"/>
  <c r="R654" i="1"/>
  <c r="S153" i="1"/>
  <c r="R153" i="1"/>
  <c r="R97" i="1"/>
  <c r="R184" i="1"/>
  <c r="S184" i="1"/>
  <c r="S157" i="1"/>
  <c r="R157" i="1"/>
  <c r="S653" i="1"/>
  <c r="R653" i="1"/>
  <c r="S95" i="1"/>
  <c r="R95" i="1"/>
  <c r="S425" i="1"/>
  <c r="R425" i="1"/>
  <c r="S470" i="1"/>
  <c r="R470" i="1"/>
  <c r="S628" i="1"/>
  <c r="R628" i="1"/>
  <c r="R112" i="1"/>
  <c r="R104" i="1"/>
  <c r="R592" i="1"/>
  <c r="R627" i="1"/>
  <c r="S655" i="1"/>
  <c r="R655" i="1"/>
  <c r="R107" i="1"/>
  <c r="S652" i="1"/>
  <c r="C517" i="25"/>
  <c r="O517" i="1" s="1"/>
  <c r="D522" i="25"/>
  <c r="E522" i="25"/>
  <c r="F522" i="25"/>
  <c r="G522" i="25"/>
  <c r="H522" i="25"/>
  <c r="I522" i="25"/>
  <c r="J522" i="25"/>
  <c r="K522" i="25"/>
  <c r="L522" i="25"/>
  <c r="M522" i="25"/>
  <c r="N522" i="25"/>
  <c r="O522" i="25"/>
  <c r="P522" i="25"/>
  <c r="Q522" i="25"/>
  <c r="R522" i="25"/>
  <c r="S522" i="25"/>
  <c r="T522" i="25"/>
  <c r="U522" i="25"/>
  <c r="C521" i="25"/>
  <c r="O521" i="1" s="1"/>
  <c r="C520" i="25"/>
  <c r="O520" i="1" s="1"/>
  <c r="C419" i="25"/>
  <c r="O419" i="1" s="1"/>
  <c r="C416" i="25"/>
  <c r="O416" i="1" s="1"/>
  <c r="C418" i="25"/>
  <c r="O418" i="1" s="1"/>
  <c r="C417" i="25"/>
  <c r="O417" i="1" s="1"/>
  <c r="C374" i="25"/>
  <c r="O374" i="1" s="1"/>
  <c r="R374" i="1" s="1"/>
  <c r="C373" i="25"/>
  <c r="O373" i="1" s="1"/>
  <c r="R373" i="1" s="1"/>
  <c r="C378" i="25"/>
  <c r="O378" i="1" s="1"/>
  <c r="A308" i="25"/>
  <c r="A309" i="25" s="1"/>
  <c r="A310" i="25" s="1"/>
  <c r="A311" i="25" s="1"/>
  <c r="A312" i="25" s="1"/>
  <c r="A313" i="25" s="1"/>
  <c r="A314" i="25" s="1"/>
  <c r="A315" i="25" s="1"/>
  <c r="A316" i="25" s="1"/>
  <c r="C323" i="25"/>
  <c r="O323" i="1" s="1"/>
  <c r="C324" i="25"/>
  <c r="O324" i="1" s="1"/>
  <c r="C325" i="25"/>
  <c r="O325" i="1" s="1"/>
  <c r="C326" i="25"/>
  <c r="O326" i="1" s="1"/>
  <c r="C295" i="25"/>
  <c r="O295" i="1" s="1"/>
  <c r="C298" i="25"/>
  <c r="O298" i="1" s="1"/>
  <c r="C296" i="25"/>
  <c r="O296" i="1" s="1"/>
  <c r="C293" i="25"/>
  <c r="O293" i="1" s="1"/>
  <c r="C292" i="25"/>
  <c r="O292" i="1" s="1"/>
  <c r="C294" i="25"/>
  <c r="O294" i="1" s="1"/>
  <c r="C297" i="25"/>
  <c r="O297" i="1" s="1"/>
  <c r="O261" i="1"/>
  <c r="R324" i="1" l="1"/>
  <c r="S324" i="1"/>
  <c r="S326" i="1"/>
  <c r="R326" i="1"/>
  <c r="S325" i="1"/>
  <c r="R325" i="1"/>
  <c r="O377" i="1"/>
  <c r="C377" i="25"/>
  <c r="R659" i="1"/>
  <c r="S378" i="1"/>
  <c r="R378" i="1"/>
  <c r="R416" i="1"/>
  <c r="S374" i="1"/>
  <c r="S419" i="1"/>
  <c r="R419" i="1"/>
  <c r="R417" i="1"/>
  <c r="S417" i="1"/>
  <c r="S418" i="1"/>
  <c r="R418" i="1"/>
  <c r="O522" i="1"/>
  <c r="S293" i="1"/>
  <c r="R293" i="1"/>
  <c r="S295" i="1"/>
  <c r="R295" i="1"/>
  <c r="S298" i="1"/>
  <c r="R298" i="1"/>
  <c r="R261" i="1"/>
  <c r="S292" i="1"/>
  <c r="R292" i="1"/>
  <c r="R296" i="1"/>
  <c r="S296" i="1"/>
  <c r="S521" i="1"/>
  <c r="R521" i="1"/>
  <c r="S294" i="1"/>
  <c r="R294" i="1"/>
  <c r="S297" i="1"/>
  <c r="R297" i="1"/>
  <c r="S520" i="1"/>
  <c r="R520" i="1"/>
  <c r="C522" i="25"/>
  <c r="R377" i="1" l="1"/>
  <c r="S323" i="1"/>
  <c r="R323" i="1"/>
  <c r="S373" i="1"/>
  <c r="S416" i="1"/>
  <c r="R522" i="1"/>
  <c r="C43" i="25" l="1"/>
  <c r="O43" i="1" s="1"/>
  <c r="U75" i="25"/>
  <c r="C75" i="25" s="1"/>
  <c r="O75" i="1" s="1"/>
  <c r="U76" i="25"/>
  <c r="C76" i="25" s="1"/>
  <c r="O76" i="1" s="1"/>
  <c r="U77" i="25"/>
  <c r="U78" i="25"/>
  <c r="C78" i="25" s="1"/>
  <c r="O78" i="1" s="1"/>
  <c r="C56" i="25"/>
  <c r="O56" i="1" s="1"/>
  <c r="C55" i="25"/>
  <c r="O55" i="1" s="1"/>
  <c r="U37" i="25"/>
  <c r="C37" i="25" s="1"/>
  <c r="O37" i="1" s="1"/>
  <c r="C38" i="25"/>
  <c r="O38" i="1" s="1"/>
  <c r="U39" i="25"/>
  <c r="C39" i="25" s="1"/>
  <c r="O39" i="1" s="1"/>
  <c r="U40" i="25"/>
  <c r="C40" i="25" s="1"/>
  <c r="O40" i="1" s="1"/>
  <c r="U645" i="25"/>
  <c r="U608" i="25"/>
  <c r="C608" i="25" s="1"/>
  <c r="O608" i="1" s="1"/>
  <c r="U605" i="25"/>
  <c r="C605" i="25" s="1"/>
  <c r="O605" i="1" s="1"/>
  <c r="D621" i="25"/>
  <c r="E621" i="25"/>
  <c r="F621" i="25"/>
  <c r="G621" i="25"/>
  <c r="H621" i="25"/>
  <c r="I621" i="25"/>
  <c r="J621" i="25"/>
  <c r="K621" i="25"/>
  <c r="L621" i="25"/>
  <c r="M621" i="25"/>
  <c r="N621" i="25"/>
  <c r="O621" i="25"/>
  <c r="P621" i="25"/>
  <c r="Q621" i="25"/>
  <c r="R621" i="25"/>
  <c r="S621" i="25"/>
  <c r="T621" i="25"/>
  <c r="L621" i="1"/>
  <c r="M621" i="1"/>
  <c r="N621" i="1"/>
  <c r="P621" i="1"/>
  <c r="Q621" i="1"/>
  <c r="K621" i="1"/>
  <c r="S39" i="1" l="1"/>
  <c r="R39" i="1"/>
  <c r="S38" i="1"/>
  <c r="R38" i="1"/>
  <c r="S37" i="1"/>
  <c r="R37" i="1"/>
  <c r="U129" i="25"/>
  <c r="S608" i="1"/>
  <c r="R608" i="1"/>
  <c r="S605" i="1"/>
  <c r="R605" i="1"/>
  <c r="C77" i="25"/>
  <c r="O77" i="1" s="1"/>
  <c r="U621" i="25"/>
  <c r="S35" i="1" l="1"/>
  <c r="R35" i="1"/>
  <c r="S607" i="1"/>
  <c r="R607" i="1"/>
  <c r="S633" i="1"/>
  <c r="R633" i="1"/>
  <c r="S630" i="1"/>
  <c r="R630" i="1"/>
  <c r="U666" i="25"/>
  <c r="U665" i="25"/>
  <c r="U547" i="25"/>
  <c r="C547" i="25" s="1"/>
  <c r="O547" i="1" s="1"/>
  <c r="S634" i="1" l="1"/>
  <c r="R634" i="1"/>
  <c r="U566" i="25"/>
  <c r="D519" i="25" l="1"/>
  <c r="E519" i="25"/>
  <c r="F519" i="25"/>
  <c r="G519" i="25"/>
  <c r="H519" i="25"/>
  <c r="I519" i="25"/>
  <c r="J519" i="25"/>
  <c r="K519" i="25"/>
  <c r="L519" i="25"/>
  <c r="N519" i="25"/>
  <c r="O519" i="25"/>
  <c r="P519" i="25"/>
  <c r="Q519" i="25"/>
  <c r="R519" i="25"/>
  <c r="S519" i="25"/>
  <c r="T519" i="25"/>
  <c r="L519" i="1"/>
  <c r="M519" i="1"/>
  <c r="N519" i="1"/>
  <c r="P519" i="1"/>
  <c r="Q519" i="1"/>
  <c r="K519" i="1"/>
  <c r="U497" i="25"/>
  <c r="L494" i="1"/>
  <c r="M494" i="1"/>
  <c r="N494" i="1"/>
  <c r="P494" i="1"/>
  <c r="Q494" i="1"/>
  <c r="K494" i="1"/>
  <c r="U478" i="25"/>
  <c r="C478" i="25" s="1"/>
  <c r="O478" i="1" s="1"/>
  <c r="U479" i="25"/>
  <c r="C479" i="25" s="1"/>
  <c r="O479" i="1" s="1"/>
  <c r="C480" i="25"/>
  <c r="O480" i="1" s="1"/>
  <c r="D494" i="25"/>
  <c r="E494" i="25"/>
  <c r="F494" i="25"/>
  <c r="G494" i="25"/>
  <c r="H494" i="25"/>
  <c r="I494" i="25"/>
  <c r="J494" i="25"/>
  <c r="K494" i="25"/>
  <c r="L494" i="25"/>
  <c r="M494" i="25"/>
  <c r="N494" i="25"/>
  <c r="O494" i="25"/>
  <c r="P494" i="25"/>
  <c r="Q494" i="25"/>
  <c r="R494" i="25"/>
  <c r="S494" i="25"/>
  <c r="T494" i="25"/>
  <c r="U452" i="25"/>
  <c r="C452" i="25" s="1"/>
  <c r="O452" i="1" s="1"/>
  <c r="U453" i="25"/>
  <c r="C453" i="25" s="1"/>
  <c r="O453" i="1" s="1"/>
  <c r="U454" i="25"/>
  <c r="C454" i="25" s="1"/>
  <c r="O454" i="1" s="1"/>
  <c r="D463" i="25"/>
  <c r="E463" i="25"/>
  <c r="F463" i="25"/>
  <c r="G463" i="25"/>
  <c r="H463" i="25"/>
  <c r="I463" i="25"/>
  <c r="J463" i="25"/>
  <c r="K463" i="25"/>
  <c r="L463" i="25"/>
  <c r="M463" i="25"/>
  <c r="N463" i="25"/>
  <c r="O463" i="25"/>
  <c r="P463" i="25"/>
  <c r="Q463" i="25"/>
  <c r="R463" i="25"/>
  <c r="S463" i="25"/>
  <c r="T463" i="25"/>
  <c r="L463" i="1"/>
  <c r="M463" i="1"/>
  <c r="N463" i="1"/>
  <c r="P463" i="1"/>
  <c r="Q463" i="1"/>
  <c r="K463" i="1"/>
  <c r="L451" i="1"/>
  <c r="M451" i="1"/>
  <c r="N451" i="1"/>
  <c r="P451" i="1"/>
  <c r="Q451" i="1"/>
  <c r="K451" i="1"/>
  <c r="U447" i="25"/>
  <c r="D451" i="25"/>
  <c r="E451" i="25"/>
  <c r="F451" i="25"/>
  <c r="G451" i="25"/>
  <c r="H451" i="25"/>
  <c r="I451" i="25"/>
  <c r="J451" i="25"/>
  <c r="K451" i="25"/>
  <c r="L451" i="25"/>
  <c r="M451" i="25"/>
  <c r="N451" i="25"/>
  <c r="O451" i="25"/>
  <c r="P451" i="25"/>
  <c r="Q451" i="25"/>
  <c r="R451" i="25"/>
  <c r="S451" i="25"/>
  <c r="T451" i="25"/>
  <c r="L415" i="1"/>
  <c r="M415" i="1"/>
  <c r="N415" i="1"/>
  <c r="P415" i="1"/>
  <c r="Q415" i="1"/>
  <c r="K415" i="1"/>
  <c r="L423" i="1"/>
  <c r="M423" i="1"/>
  <c r="N423" i="1"/>
  <c r="P423" i="1"/>
  <c r="Q423" i="1"/>
  <c r="K423" i="1"/>
  <c r="U415" i="25"/>
  <c r="D415" i="25"/>
  <c r="E415" i="25"/>
  <c r="F415" i="25"/>
  <c r="G415" i="25"/>
  <c r="H415" i="25"/>
  <c r="I415" i="25"/>
  <c r="J415" i="25"/>
  <c r="K415" i="25"/>
  <c r="L415" i="25"/>
  <c r="M415" i="25"/>
  <c r="N415" i="25"/>
  <c r="O415" i="25"/>
  <c r="P415" i="25"/>
  <c r="Q415" i="25"/>
  <c r="R415" i="25"/>
  <c r="S415" i="25"/>
  <c r="T415" i="25"/>
  <c r="D423" i="25"/>
  <c r="E423" i="25"/>
  <c r="F423" i="25"/>
  <c r="G423" i="25"/>
  <c r="H423" i="25"/>
  <c r="I423" i="25"/>
  <c r="J423" i="25"/>
  <c r="K423" i="25"/>
  <c r="L423" i="25"/>
  <c r="M423" i="25"/>
  <c r="N423" i="25"/>
  <c r="O423" i="25"/>
  <c r="P423" i="25"/>
  <c r="Q423" i="25"/>
  <c r="R423" i="25"/>
  <c r="S423" i="25"/>
  <c r="T423" i="25"/>
  <c r="C405" i="25"/>
  <c r="O405" i="1" s="1"/>
  <c r="L317" i="1"/>
  <c r="M317" i="1"/>
  <c r="N317" i="1"/>
  <c r="P317" i="1"/>
  <c r="Q317" i="1"/>
  <c r="K317" i="1"/>
  <c r="U308" i="25"/>
  <c r="C308" i="25" s="1"/>
  <c r="O308" i="1" s="1"/>
  <c r="U310" i="25"/>
  <c r="C310" i="25" s="1"/>
  <c r="O310" i="1" s="1"/>
  <c r="U309" i="25"/>
  <c r="C309" i="25" s="1"/>
  <c r="O309" i="1" s="1"/>
  <c r="C313" i="25"/>
  <c r="O313" i="1" s="1"/>
  <c r="C312" i="25"/>
  <c r="O312" i="1" s="1"/>
  <c r="U307" i="25"/>
  <c r="C307" i="25" s="1"/>
  <c r="O307" i="1" s="1"/>
  <c r="D317" i="25"/>
  <c r="E317" i="25"/>
  <c r="F317" i="25"/>
  <c r="G317" i="25"/>
  <c r="H317" i="25"/>
  <c r="I317" i="25"/>
  <c r="J317" i="25"/>
  <c r="K317" i="25"/>
  <c r="L317" i="25"/>
  <c r="M317" i="25"/>
  <c r="N317" i="25"/>
  <c r="O317" i="25"/>
  <c r="P317" i="25"/>
  <c r="Q317" i="25"/>
  <c r="R317" i="25"/>
  <c r="S317" i="25"/>
  <c r="T317" i="25"/>
  <c r="S309" i="1" l="1"/>
  <c r="R309" i="1"/>
  <c r="R310" i="1"/>
  <c r="S310" i="1"/>
  <c r="R308" i="1"/>
  <c r="S308" i="1"/>
  <c r="S312" i="1"/>
  <c r="R312" i="1"/>
  <c r="S313" i="1"/>
  <c r="R313" i="1"/>
  <c r="R480" i="1"/>
  <c r="S480" i="1"/>
  <c r="S479" i="1"/>
  <c r="R479" i="1"/>
  <c r="R478" i="1"/>
  <c r="S478" i="1"/>
  <c r="C497" i="25"/>
  <c r="O497" i="1" s="1"/>
  <c r="U504" i="25"/>
  <c r="S307" i="1"/>
  <c r="R307" i="1"/>
  <c r="U519" i="25"/>
  <c r="U494" i="25"/>
  <c r="U463" i="25"/>
  <c r="U451" i="25"/>
  <c r="U423" i="25"/>
  <c r="C447" i="25"/>
  <c r="O447" i="1" s="1"/>
  <c r="U317" i="25"/>
  <c r="C611" i="25"/>
  <c r="O611" i="1" s="1"/>
  <c r="C610" i="25"/>
  <c r="O610" i="1" s="1"/>
  <c r="C612" i="25"/>
  <c r="O612" i="1" s="1"/>
  <c r="C550" i="25"/>
  <c r="O550" i="1" s="1"/>
  <c r="C557" i="25"/>
  <c r="O557" i="1" s="1"/>
  <c r="C554" i="25"/>
  <c r="O554" i="1" s="1"/>
  <c r="C556" i="25"/>
  <c r="O556" i="1" s="1"/>
  <c r="C549" i="25"/>
  <c r="O549" i="1" s="1"/>
  <c r="D516" i="25"/>
  <c r="E516" i="25"/>
  <c r="F516" i="25"/>
  <c r="G516" i="25"/>
  <c r="H516" i="25"/>
  <c r="I516" i="25"/>
  <c r="J516" i="25"/>
  <c r="K516" i="25"/>
  <c r="L516" i="25"/>
  <c r="M516" i="25"/>
  <c r="N516" i="25"/>
  <c r="O516" i="25"/>
  <c r="P516" i="25"/>
  <c r="Q516" i="25"/>
  <c r="R516" i="25"/>
  <c r="S516" i="25"/>
  <c r="T516" i="25"/>
  <c r="U516" i="25"/>
  <c r="C514" i="25"/>
  <c r="O514" i="1" s="1"/>
  <c r="C513" i="25"/>
  <c r="O513" i="1" s="1"/>
  <c r="L516" i="1"/>
  <c r="M516" i="1"/>
  <c r="N516" i="1"/>
  <c r="P516" i="1"/>
  <c r="Q516" i="1"/>
  <c r="K516" i="1"/>
  <c r="C481" i="25"/>
  <c r="O481" i="1" s="1"/>
  <c r="C482" i="25"/>
  <c r="O482" i="1" s="1"/>
  <c r="C484" i="25"/>
  <c r="O484" i="1" s="1"/>
  <c r="C485" i="25"/>
  <c r="O485" i="1" s="1"/>
  <c r="C487" i="25"/>
  <c r="O487" i="1" s="1"/>
  <c r="C488" i="25"/>
  <c r="O488" i="1" s="1"/>
  <c r="C486" i="25"/>
  <c r="O486" i="1" s="1"/>
  <c r="C490" i="25"/>
  <c r="O490" i="1" s="1"/>
  <c r="C483" i="25"/>
  <c r="O483" i="1" s="1"/>
  <c r="C489" i="25"/>
  <c r="O489" i="1" s="1"/>
  <c r="C448" i="25"/>
  <c r="O448" i="1" s="1"/>
  <c r="C444" i="25"/>
  <c r="O444" i="1" s="1"/>
  <c r="C445" i="25"/>
  <c r="O445" i="1" s="1"/>
  <c r="C446" i="25"/>
  <c r="O446" i="1" s="1"/>
  <c r="C404" i="25"/>
  <c r="O404" i="1" s="1"/>
  <c r="C365" i="25"/>
  <c r="O365" i="1" s="1"/>
  <c r="C314" i="25"/>
  <c r="O314" i="1" s="1"/>
  <c r="C311" i="25"/>
  <c r="O311" i="1" s="1"/>
  <c r="C41" i="25"/>
  <c r="O41" i="1" s="1"/>
  <c r="C42" i="25"/>
  <c r="O42" i="1" s="1"/>
  <c r="C44" i="25"/>
  <c r="O44" i="1" s="1"/>
  <c r="C45" i="25"/>
  <c r="O45" i="1" s="1"/>
  <c r="C46" i="25"/>
  <c r="O46" i="1" s="1"/>
  <c r="C47" i="25"/>
  <c r="O47" i="1" s="1"/>
  <c r="C48" i="25"/>
  <c r="O48" i="1" s="1"/>
  <c r="C50" i="25"/>
  <c r="O50" i="1" s="1"/>
  <c r="C51" i="25"/>
  <c r="O51" i="1" s="1"/>
  <c r="C52" i="25"/>
  <c r="O52" i="1" s="1"/>
  <c r="C54" i="25"/>
  <c r="O54" i="1" s="1"/>
  <c r="S311" i="1" l="1"/>
  <c r="R311" i="1"/>
  <c r="S314" i="1"/>
  <c r="R314" i="1"/>
  <c r="R365" i="1"/>
  <c r="S365" i="1"/>
  <c r="O372" i="1"/>
  <c r="C372" i="25"/>
  <c r="S557" i="1"/>
  <c r="R557" i="1"/>
  <c r="S550" i="1"/>
  <c r="R550" i="1"/>
  <c r="S549" i="1"/>
  <c r="R549" i="1"/>
  <c r="S556" i="1"/>
  <c r="R556" i="1"/>
  <c r="S554" i="1"/>
  <c r="R554" i="1"/>
  <c r="R486" i="1"/>
  <c r="S486" i="1"/>
  <c r="S481" i="1"/>
  <c r="R481" i="1"/>
  <c r="S488" i="1"/>
  <c r="R488" i="1"/>
  <c r="S487" i="1"/>
  <c r="R487" i="1"/>
  <c r="S489" i="1"/>
  <c r="R489" i="1"/>
  <c r="S485" i="1"/>
  <c r="R485" i="1"/>
  <c r="S483" i="1"/>
  <c r="R483" i="1"/>
  <c r="S484" i="1"/>
  <c r="R484" i="1"/>
  <c r="S490" i="1"/>
  <c r="R490" i="1"/>
  <c r="S482" i="1"/>
  <c r="R482" i="1"/>
  <c r="S446" i="1"/>
  <c r="R446" i="1"/>
  <c r="R445" i="1"/>
  <c r="S445" i="1"/>
  <c r="R447" i="1"/>
  <c r="S447" i="1"/>
  <c r="S444" i="1"/>
  <c r="R444" i="1"/>
  <c r="S448" i="1"/>
  <c r="R448" i="1"/>
  <c r="S42" i="1"/>
  <c r="R42" i="1"/>
  <c r="S41" i="1"/>
  <c r="R41" i="1"/>
  <c r="A58" i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R611" i="1"/>
  <c r="S517" i="1"/>
  <c r="R517" i="1"/>
  <c r="S455" i="1"/>
  <c r="R455" i="1"/>
  <c r="R456" i="1"/>
  <c r="S456" i="1"/>
  <c r="S458" i="1"/>
  <c r="R458" i="1"/>
  <c r="S457" i="1"/>
  <c r="R457" i="1"/>
  <c r="S404" i="1"/>
  <c r="R404" i="1"/>
  <c r="S45" i="1"/>
  <c r="R45" i="1"/>
  <c r="S611" i="1"/>
  <c r="S44" i="1"/>
  <c r="R44" i="1"/>
  <c r="R47" i="1"/>
  <c r="S47" i="1"/>
  <c r="S612" i="1"/>
  <c r="R612" i="1"/>
  <c r="S46" i="1"/>
  <c r="R46" i="1"/>
  <c r="S610" i="1"/>
  <c r="R610" i="1"/>
  <c r="A70" i="1" l="1"/>
  <c r="A71" i="1" s="1"/>
  <c r="A72" i="1" s="1"/>
  <c r="A73" i="1" s="1"/>
  <c r="R40" i="1"/>
  <c r="S40" i="1"/>
  <c r="R372" i="1"/>
  <c r="S497" i="1"/>
  <c r="R497" i="1"/>
  <c r="S547" i="1"/>
  <c r="R547" i="1"/>
  <c r="I36" i="24" l="1"/>
  <c r="I35" i="24"/>
  <c r="I34" i="24"/>
  <c r="I33" i="24"/>
  <c r="I32" i="24"/>
  <c r="I31" i="24"/>
  <c r="I30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C86" i="24"/>
  <c r="F86" i="24"/>
  <c r="I8" i="24" l="1"/>
  <c r="I38" i="24"/>
  <c r="C20" i="25"/>
  <c r="O20" i="1" s="1"/>
  <c r="L250" i="1"/>
  <c r="M250" i="1"/>
  <c r="N250" i="1"/>
  <c r="P250" i="1"/>
  <c r="Q250" i="1"/>
  <c r="K250" i="1"/>
  <c r="C243" i="25"/>
  <c r="O243" i="1" s="1"/>
  <c r="D250" i="25"/>
  <c r="E250" i="25"/>
  <c r="F250" i="25"/>
  <c r="G250" i="25"/>
  <c r="H250" i="25"/>
  <c r="I250" i="25"/>
  <c r="J250" i="25"/>
  <c r="K250" i="25"/>
  <c r="L250" i="25"/>
  <c r="M250" i="25"/>
  <c r="N250" i="25"/>
  <c r="O250" i="25"/>
  <c r="P250" i="25"/>
  <c r="Q250" i="25"/>
  <c r="R250" i="25"/>
  <c r="S250" i="25"/>
  <c r="T250" i="25"/>
  <c r="C443" i="25"/>
  <c r="O443" i="1" s="1"/>
  <c r="C442" i="25"/>
  <c r="O442" i="1" s="1"/>
  <c r="L667" i="1"/>
  <c r="M667" i="1"/>
  <c r="N667" i="1"/>
  <c r="P667" i="1"/>
  <c r="Q667" i="1"/>
  <c r="K667" i="1"/>
  <c r="D667" i="25"/>
  <c r="E667" i="25"/>
  <c r="F667" i="25"/>
  <c r="G667" i="25"/>
  <c r="H667" i="25"/>
  <c r="I667" i="25"/>
  <c r="J667" i="25"/>
  <c r="K667" i="25"/>
  <c r="L667" i="25"/>
  <c r="M667" i="25"/>
  <c r="N667" i="25"/>
  <c r="O667" i="25"/>
  <c r="P667" i="25"/>
  <c r="Q667" i="25"/>
  <c r="R667" i="25"/>
  <c r="S667" i="25"/>
  <c r="T667" i="25"/>
  <c r="C665" i="25"/>
  <c r="O665" i="1" s="1"/>
  <c r="C666" i="25"/>
  <c r="O666" i="1" s="1"/>
  <c r="S19" i="1" l="1"/>
  <c r="R19" i="1"/>
  <c r="S442" i="1"/>
  <c r="R442" i="1"/>
  <c r="R443" i="1"/>
  <c r="S443" i="1"/>
  <c r="S665" i="1"/>
  <c r="R665" i="1"/>
  <c r="U250" i="25"/>
  <c r="C664" i="25"/>
  <c r="O664" i="1" s="1"/>
  <c r="C662" i="25"/>
  <c r="O662" i="1" s="1"/>
  <c r="C663" i="25"/>
  <c r="O663" i="1" s="1"/>
  <c r="U21" i="25"/>
  <c r="U25" i="25"/>
  <c r="C25" i="25" s="1"/>
  <c r="O25" i="1" s="1"/>
  <c r="S25" i="1" l="1"/>
  <c r="R25" i="1"/>
  <c r="S666" i="1"/>
  <c r="R666" i="1"/>
  <c r="S54" i="1"/>
  <c r="R54" i="1"/>
  <c r="U74" i="25"/>
  <c r="S663" i="1"/>
  <c r="R663" i="1"/>
  <c r="S664" i="1"/>
  <c r="R664" i="1"/>
  <c r="S662" i="1"/>
  <c r="R662" i="1"/>
  <c r="C21" i="25"/>
  <c r="O21" i="1" s="1"/>
  <c r="U667" i="25"/>
  <c r="C667" i="25"/>
  <c r="R341" i="41"/>
  <c r="S341" i="41" s="1"/>
  <c r="R53" i="1" l="1"/>
  <c r="S53" i="1" s="1"/>
  <c r="S21" i="1"/>
  <c r="R21" i="1"/>
  <c r="S51" i="1"/>
  <c r="R51" i="1"/>
  <c r="R50" i="1"/>
  <c r="S50" i="1"/>
  <c r="O667" i="1"/>
  <c r="A575" i="41"/>
  <c r="A576" i="41" s="1"/>
  <c r="A577" i="41" s="1"/>
  <c r="A578" i="41" s="1"/>
  <c r="A579" i="41" s="1"/>
  <c r="A580" i="41" s="1"/>
  <c r="A581" i="41" s="1"/>
  <c r="A582" i="41" s="1"/>
  <c r="A504" i="41"/>
  <c r="A505" i="41" s="1"/>
  <c r="A506" i="41" s="1"/>
  <c r="A507" i="41" s="1"/>
  <c r="A508" i="41" s="1"/>
  <c r="A509" i="41" s="1"/>
  <c r="A510" i="41" s="1"/>
  <c r="A511" i="41" s="1"/>
  <c r="A512" i="41" s="1"/>
  <c r="A513" i="41" s="1"/>
  <c r="A514" i="41" s="1"/>
  <c r="A515" i="41" s="1"/>
  <c r="A516" i="41" s="1"/>
  <c r="A300" i="41"/>
  <c r="A301" i="41" s="1"/>
  <c r="A302" i="41" s="1"/>
  <c r="A303" i="41" s="1"/>
  <c r="A304" i="41" s="1"/>
  <c r="A305" i="41" s="1"/>
  <c r="A306" i="41" s="1"/>
  <c r="A307" i="41" s="1"/>
  <c r="A308" i="41" s="1"/>
  <c r="A309" i="41" s="1"/>
  <c r="A310" i="41" s="1"/>
  <c r="A104" i="41"/>
  <c r="A105" i="41" s="1"/>
  <c r="A106" i="41" s="1"/>
  <c r="A107" i="41" s="1"/>
  <c r="A108" i="41" s="1"/>
  <c r="A109" i="41" s="1"/>
  <c r="A110" i="41" s="1"/>
  <c r="A111" i="41" s="1"/>
  <c r="A112" i="41" s="1"/>
  <c r="A113" i="41" s="1"/>
  <c r="A114" i="41" s="1"/>
  <c r="A115" i="41" s="1"/>
  <c r="A116" i="41" s="1"/>
  <c r="A117" i="41" s="1"/>
  <c r="A118" i="41" s="1"/>
  <c r="A119" i="41" s="1"/>
  <c r="A120" i="41" s="1"/>
  <c r="A121" i="41" s="1"/>
  <c r="A122" i="41" s="1"/>
  <c r="A123" i="41" s="1"/>
  <c r="A124" i="41" s="1"/>
  <c r="A125" i="41" s="1"/>
  <c r="A126" i="41" s="1"/>
  <c r="A127" i="41" s="1"/>
  <c r="A128" i="41" s="1"/>
  <c r="A129" i="41" s="1"/>
  <c r="A130" i="41" s="1"/>
  <c r="A131" i="41" s="1"/>
  <c r="A132" i="41" s="1"/>
  <c r="A133" i="41" s="1"/>
  <c r="A134" i="41" s="1"/>
  <c r="A135" i="41" s="1"/>
  <c r="A136" i="41" s="1"/>
  <c r="A137" i="41" s="1"/>
  <c r="A138" i="41" s="1"/>
  <c r="A139" i="41" s="1"/>
  <c r="A140" i="41" s="1"/>
  <c r="A141" i="41" s="1"/>
  <c r="A142" i="41" s="1"/>
  <c r="A143" i="41" s="1"/>
  <c r="A144" i="41" s="1"/>
  <c r="A145" i="41" s="1"/>
  <c r="A146" i="41" s="1"/>
  <c r="A147" i="41" s="1"/>
  <c r="A148" i="41" s="1"/>
  <c r="A149" i="41" s="1"/>
  <c r="A150" i="41" s="1"/>
  <c r="A151" i="41" s="1"/>
  <c r="A152" i="41" s="1"/>
  <c r="A153" i="41" s="1"/>
  <c r="A154" i="41" s="1"/>
  <c r="A155" i="41" s="1"/>
  <c r="A156" i="41" s="1"/>
  <c r="A157" i="41" s="1"/>
  <c r="A158" i="41" s="1"/>
  <c r="R243" i="1" l="1"/>
  <c r="S243" i="1"/>
  <c r="R52" i="1"/>
  <c r="S52" i="1"/>
  <c r="R667" i="1"/>
  <c r="O471" i="41" l="1"/>
  <c r="O391" i="41"/>
  <c r="O356" i="41"/>
  <c r="O225" i="41"/>
  <c r="R585" i="41" l="1"/>
  <c r="S585" i="41" s="1"/>
  <c r="T585" i="41" s="1"/>
  <c r="R568" i="41"/>
  <c r="S568" i="41" s="1"/>
  <c r="T568" i="41" s="1"/>
  <c r="R582" i="41"/>
  <c r="S582" i="41" s="1"/>
  <c r="T582" i="41" s="1"/>
  <c r="R574" i="41"/>
  <c r="S574" i="41" s="1"/>
  <c r="T574" i="41" s="1"/>
  <c r="R572" i="41"/>
  <c r="S572" i="41" s="1"/>
  <c r="T572" i="41" s="1"/>
  <c r="R569" i="41"/>
  <c r="S569" i="41" s="1"/>
  <c r="T569" i="41" s="1"/>
  <c r="R579" i="41"/>
  <c r="S579" i="41" s="1"/>
  <c r="T579" i="41" s="1"/>
  <c r="R575" i="41"/>
  <c r="S575" i="41" s="1"/>
  <c r="T575" i="41" s="1"/>
  <c r="R577" i="41"/>
  <c r="S577" i="41" s="1"/>
  <c r="T577" i="41" s="1"/>
  <c r="R519" i="41"/>
  <c r="S519" i="41" s="1"/>
  <c r="T519" i="41" s="1"/>
  <c r="R518" i="41"/>
  <c r="S518" i="41" s="1"/>
  <c r="T518" i="41" s="1"/>
  <c r="R511" i="41"/>
  <c r="S511" i="41" s="1"/>
  <c r="T511" i="41" s="1"/>
  <c r="R515" i="41"/>
  <c r="S515" i="41" s="1"/>
  <c r="T515" i="41" s="1"/>
  <c r="R508" i="41"/>
  <c r="S508" i="41" s="1"/>
  <c r="T508" i="41" s="1"/>
  <c r="R514" i="41"/>
  <c r="S514" i="41" s="1"/>
  <c r="T514" i="41" s="1"/>
  <c r="R516" i="41"/>
  <c r="S516" i="41" s="1"/>
  <c r="T516" i="41" s="1"/>
  <c r="R510" i="41"/>
  <c r="S510" i="41" s="1"/>
  <c r="T510" i="41" s="1"/>
  <c r="R503" i="41"/>
  <c r="S503" i="41" s="1"/>
  <c r="T503" i="41" s="1"/>
  <c r="R506" i="41"/>
  <c r="S506" i="41" s="1"/>
  <c r="T506" i="41" s="1"/>
  <c r="R512" i="41"/>
  <c r="S512" i="41" s="1"/>
  <c r="T512" i="41" s="1"/>
  <c r="R507" i="41"/>
  <c r="S507" i="41" s="1"/>
  <c r="T507" i="41" s="1"/>
  <c r="R509" i="41"/>
  <c r="S509" i="41" s="1"/>
  <c r="T509" i="41" s="1"/>
  <c r="R505" i="41"/>
  <c r="S505" i="41" s="1"/>
  <c r="T505" i="41" s="1"/>
  <c r="R513" i="41"/>
  <c r="S513" i="41" s="1"/>
  <c r="T513" i="41" s="1"/>
  <c r="R504" i="41"/>
  <c r="S504" i="41" s="1"/>
  <c r="T504" i="41" s="1"/>
  <c r="R500" i="41"/>
  <c r="S500" i="41" s="1"/>
  <c r="T500" i="41" s="1"/>
  <c r="R499" i="41"/>
  <c r="S499" i="41" s="1"/>
  <c r="T499" i="41" s="1"/>
  <c r="R501" i="41"/>
  <c r="S501" i="41" s="1"/>
  <c r="T501" i="41" s="1"/>
  <c r="R469" i="41"/>
  <c r="S469" i="41" s="1"/>
  <c r="T469" i="41" s="1"/>
  <c r="R463" i="41"/>
  <c r="S463" i="41" s="1"/>
  <c r="T463" i="41" s="1"/>
  <c r="R466" i="41"/>
  <c r="S466" i="41" s="1"/>
  <c r="T466" i="41" s="1"/>
  <c r="R465" i="41"/>
  <c r="S465" i="41" s="1"/>
  <c r="T465" i="41" s="1"/>
  <c r="R464" i="41"/>
  <c r="S464" i="41" s="1"/>
  <c r="T464" i="41" s="1"/>
  <c r="R455" i="41"/>
  <c r="S455" i="41" s="1"/>
  <c r="T455" i="41" s="1"/>
  <c r="R453" i="41"/>
  <c r="S453" i="41" s="1"/>
  <c r="T453" i="41" s="1"/>
  <c r="R454" i="41"/>
  <c r="S454" i="41" s="1"/>
  <c r="T454" i="41" s="1"/>
  <c r="R450" i="41"/>
  <c r="S450" i="41" s="1"/>
  <c r="T450" i="41" s="1"/>
  <c r="R451" i="41"/>
  <c r="S451" i="41" s="1"/>
  <c r="T451" i="41" s="1"/>
  <c r="R443" i="41"/>
  <c r="S443" i="41" s="1"/>
  <c r="T443" i="41" s="1"/>
  <c r="R444" i="41"/>
  <c r="S444" i="41" s="1"/>
  <c r="T444" i="41" s="1"/>
  <c r="R440" i="41"/>
  <c r="S440" i="41" s="1"/>
  <c r="T440" i="41" s="1"/>
  <c r="R441" i="41"/>
  <c r="S441" i="41" s="1"/>
  <c r="T441" i="41" s="1"/>
  <c r="R435" i="41"/>
  <c r="S435" i="41" s="1"/>
  <c r="T435" i="41" s="1"/>
  <c r="R434" i="41"/>
  <c r="S434" i="41" s="1"/>
  <c r="T434" i="41" s="1"/>
  <c r="R438" i="41"/>
  <c r="S438" i="41" s="1"/>
  <c r="T438" i="41" s="1"/>
  <c r="R437" i="41"/>
  <c r="S437" i="41" s="1"/>
  <c r="T437" i="41" s="1"/>
  <c r="R436" i="41"/>
  <c r="S436" i="41" s="1"/>
  <c r="T436" i="41" s="1"/>
  <c r="R413" i="41"/>
  <c r="S413" i="41" s="1"/>
  <c r="T413" i="41" s="1"/>
  <c r="R414" i="41"/>
  <c r="S414" i="41" s="1"/>
  <c r="T414" i="41" s="1"/>
  <c r="R415" i="41"/>
  <c r="S415" i="41" s="1"/>
  <c r="T415" i="41" s="1"/>
  <c r="R410" i="41"/>
  <c r="S410" i="41" s="1"/>
  <c r="T410" i="41" s="1"/>
  <c r="R408" i="41"/>
  <c r="S408" i="41" s="1"/>
  <c r="T408" i="41" s="1"/>
  <c r="R411" i="41"/>
  <c r="S411" i="41" s="1"/>
  <c r="T411" i="41" s="1"/>
  <c r="R409" i="41"/>
  <c r="S409" i="41" s="1"/>
  <c r="T409" i="41" s="1"/>
  <c r="R405" i="41"/>
  <c r="S405" i="41" s="1"/>
  <c r="T405" i="41" s="1"/>
  <c r="R404" i="41"/>
  <c r="S404" i="41" s="1"/>
  <c r="T404" i="41" s="1"/>
  <c r="R403" i="41"/>
  <c r="S403" i="41" s="1"/>
  <c r="T403" i="41" s="1"/>
  <c r="R406" i="41"/>
  <c r="S406" i="41" s="1"/>
  <c r="T406" i="41" s="1"/>
  <c r="R390" i="41"/>
  <c r="S390" i="41" s="1"/>
  <c r="T390" i="41" s="1"/>
  <c r="R385" i="41"/>
  <c r="S385" i="41" s="1"/>
  <c r="T385" i="41" s="1"/>
  <c r="R382" i="41"/>
  <c r="S382" i="41" s="1"/>
  <c r="T382" i="41" s="1"/>
  <c r="R384" i="41"/>
  <c r="S384" i="41" s="1"/>
  <c r="T384" i="41" s="1"/>
  <c r="R383" i="41"/>
  <c r="S383" i="41" s="1"/>
  <c r="T383" i="41" s="1"/>
  <c r="R387" i="41"/>
  <c r="S387" i="41" s="1"/>
  <c r="T387" i="41" s="1"/>
  <c r="R386" i="41"/>
  <c r="S386" i="41" s="1"/>
  <c r="T386" i="41" s="1"/>
  <c r="R379" i="41"/>
  <c r="S379" i="41" s="1"/>
  <c r="T379" i="41" s="1"/>
  <c r="R378" i="41"/>
  <c r="S378" i="41" s="1"/>
  <c r="T378" i="41" s="1"/>
  <c r="R376" i="41"/>
  <c r="S376" i="41" s="1"/>
  <c r="T376" i="41" s="1"/>
  <c r="R377" i="41"/>
  <c r="S377" i="41" s="1"/>
  <c r="T377" i="41" s="1"/>
  <c r="R375" i="41"/>
  <c r="S375" i="41" s="1"/>
  <c r="T375" i="41" s="1"/>
  <c r="R380" i="41"/>
  <c r="S380" i="41" s="1"/>
  <c r="T380" i="41" s="1"/>
  <c r="R373" i="41"/>
  <c r="S373" i="41" s="1"/>
  <c r="T373" i="41" s="1"/>
  <c r="R372" i="41"/>
  <c r="S372" i="41" s="1"/>
  <c r="T372" i="41" s="1"/>
  <c r="R367" i="41"/>
  <c r="S367" i="41" s="1"/>
  <c r="T367" i="41" s="1"/>
  <c r="R370" i="41"/>
  <c r="S370" i="41" s="1"/>
  <c r="T370" i="41" s="1"/>
  <c r="R366" i="41"/>
  <c r="S366" i="41" s="1"/>
  <c r="T366" i="41" s="1"/>
  <c r="R365" i="41"/>
  <c r="S365" i="41" s="1"/>
  <c r="T365" i="41" s="1"/>
  <c r="R368" i="41"/>
  <c r="S368" i="41" s="1"/>
  <c r="T368" i="41" s="1"/>
  <c r="R371" i="41"/>
  <c r="S371" i="41" s="1"/>
  <c r="T371" i="41" s="1"/>
  <c r="R369" i="41"/>
  <c r="S369" i="41" s="1"/>
  <c r="T369" i="41" s="1"/>
  <c r="R355" i="41"/>
  <c r="S355" i="41" s="1"/>
  <c r="T355" i="41" s="1"/>
  <c r="R353" i="41"/>
  <c r="S353" i="41" s="1"/>
  <c r="T353" i="41" s="1"/>
  <c r="R354" i="41"/>
  <c r="S354" i="41" s="1"/>
  <c r="T354" i="41" s="1"/>
  <c r="R352" i="41"/>
  <c r="S352" i="41" s="1"/>
  <c r="T352" i="41" s="1"/>
  <c r="R350" i="41"/>
  <c r="S350" i="41" s="1"/>
  <c r="T350" i="41" s="1"/>
  <c r="R348" i="41"/>
  <c r="S348" i="41" s="1"/>
  <c r="T348" i="41" s="1"/>
  <c r="R346" i="41"/>
  <c r="S346" i="41" s="1"/>
  <c r="T346" i="41" s="1"/>
  <c r="R347" i="41"/>
  <c r="S347" i="41" s="1"/>
  <c r="T347" i="41" s="1"/>
  <c r="R345" i="41"/>
  <c r="S345" i="41" s="1"/>
  <c r="T345" i="41" s="1"/>
  <c r="R349" i="41"/>
  <c r="S349" i="41" s="1"/>
  <c r="T349" i="41" s="1"/>
  <c r="R340" i="41"/>
  <c r="S340" i="41" s="1"/>
  <c r="T340" i="41" s="1"/>
  <c r="R342" i="41"/>
  <c r="S342" i="41" s="1"/>
  <c r="T342" i="41" s="1"/>
  <c r="R343" i="41"/>
  <c r="S343" i="41" s="1"/>
  <c r="T343" i="41" s="1"/>
  <c r="R336" i="41"/>
  <c r="S336" i="41" s="1"/>
  <c r="T336" i="41" s="1"/>
  <c r="R337" i="41"/>
  <c r="S337" i="41" s="1"/>
  <c r="T337" i="41" s="1"/>
  <c r="R334" i="41"/>
  <c r="S334" i="41" s="1"/>
  <c r="T334" i="41" s="1"/>
  <c r="R333" i="41"/>
  <c r="S333" i="41" s="1"/>
  <c r="T333" i="41" s="1"/>
  <c r="R330" i="41"/>
  <c r="S330" i="41" s="1"/>
  <c r="T330" i="41" s="1"/>
  <c r="R329" i="41"/>
  <c r="S329" i="41" s="1"/>
  <c r="T329" i="41" s="1"/>
  <c r="R314" i="41"/>
  <c r="S314" i="41" s="1"/>
  <c r="T314" i="41" s="1"/>
  <c r="R312" i="41"/>
  <c r="S312" i="41" s="1"/>
  <c r="T312" i="41" s="1"/>
  <c r="R313" i="41"/>
  <c r="S313" i="41" s="1"/>
  <c r="T313" i="41" s="1"/>
  <c r="R315" i="41"/>
  <c r="S315" i="41" s="1"/>
  <c r="T315" i="41" s="1"/>
  <c r="R304" i="41"/>
  <c r="S304" i="41" s="1"/>
  <c r="T304" i="41" s="1"/>
  <c r="R307" i="41"/>
  <c r="S307" i="41" s="1"/>
  <c r="T307" i="41" s="1"/>
  <c r="R308" i="41"/>
  <c r="S308" i="41" s="1"/>
  <c r="T308" i="41" s="1"/>
  <c r="R309" i="41"/>
  <c r="S309" i="41" s="1"/>
  <c r="T309" i="41" s="1"/>
  <c r="R302" i="41"/>
  <c r="S302" i="41" s="1"/>
  <c r="T302" i="41" s="1"/>
  <c r="R306" i="41"/>
  <c r="S306" i="41" s="1"/>
  <c r="T306" i="41" s="1"/>
  <c r="R299" i="41"/>
  <c r="S299" i="41" s="1"/>
  <c r="T299" i="41" s="1"/>
  <c r="R301" i="41"/>
  <c r="S301" i="41" s="1"/>
  <c r="T301" i="41" s="1"/>
  <c r="R300" i="41"/>
  <c r="S300" i="41" s="1"/>
  <c r="T300" i="41" s="1"/>
  <c r="R305" i="41"/>
  <c r="S305" i="41" s="1"/>
  <c r="T305" i="41" s="1"/>
  <c r="R303" i="41"/>
  <c r="S303" i="41" s="1"/>
  <c r="T303" i="41" s="1"/>
  <c r="R310" i="41"/>
  <c r="S310" i="41" s="1"/>
  <c r="T310" i="41" s="1"/>
  <c r="R295" i="41"/>
  <c r="S295" i="41" s="1"/>
  <c r="T295" i="41" s="1"/>
  <c r="R293" i="41"/>
  <c r="S293" i="41" s="1"/>
  <c r="T293" i="41" s="1"/>
  <c r="R294" i="41"/>
  <c r="S294" i="41" s="1"/>
  <c r="T294" i="41" s="1"/>
  <c r="R296" i="41"/>
  <c r="S296" i="41" s="1"/>
  <c r="T296" i="41" s="1"/>
  <c r="R297" i="41"/>
  <c r="S297" i="41" s="1"/>
  <c r="T297" i="41" s="1"/>
  <c r="R254" i="41"/>
  <c r="S254" i="41" s="1"/>
  <c r="T254" i="41" s="1"/>
  <c r="R263" i="41"/>
  <c r="S263" i="41" s="1"/>
  <c r="T263" i="41" s="1"/>
  <c r="R259" i="41"/>
  <c r="S259" i="41" s="1"/>
  <c r="T259" i="41" s="1"/>
  <c r="R258" i="41"/>
  <c r="S258" i="41" s="1"/>
  <c r="T258" i="41" s="1"/>
  <c r="R255" i="41"/>
  <c r="S255" i="41" s="1"/>
  <c r="T255" i="41" s="1"/>
  <c r="R261" i="41"/>
  <c r="S261" i="41" s="1"/>
  <c r="T261" i="41" s="1"/>
  <c r="R256" i="41"/>
  <c r="S256" i="41" s="1"/>
  <c r="T256" i="41" s="1"/>
  <c r="R260" i="41"/>
  <c r="S260" i="41" s="1"/>
  <c r="T260" i="41" s="1"/>
  <c r="R253" i="41"/>
  <c r="S253" i="41" s="1"/>
  <c r="T253" i="41" s="1"/>
  <c r="R257" i="41"/>
  <c r="S257" i="41" s="1"/>
  <c r="T257" i="41" s="1"/>
  <c r="R262" i="41"/>
  <c r="S262" i="41" s="1"/>
  <c r="T262" i="41" s="1"/>
  <c r="R248" i="41"/>
  <c r="S248" i="41" s="1"/>
  <c r="T248" i="41" s="1"/>
  <c r="R249" i="41"/>
  <c r="S249" i="41" s="1"/>
  <c r="T249" i="41" s="1"/>
  <c r="R246" i="41"/>
  <c r="S246" i="41" s="1"/>
  <c r="T246" i="41" s="1"/>
  <c r="R251" i="41"/>
  <c r="S251" i="41" s="1"/>
  <c r="T251" i="41" s="1"/>
  <c r="R247" i="41"/>
  <c r="S247" i="41" s="1"/>
  <c r="T247" i="41" s="1"/>
  <c r="R244" i="41"/>
  <c r="S244" i="41" s="1"/>
  <c r="T244" i="41" s="1"/>
  <c r="R243" i="41"/>
  <c r="S243" i="41" s="1"/>
  <c r="T243" i="41" s="1"/>
  <c r="R245" i="41"/>
  <c r="S245" i="41" s="1"/>
  <c r="T245" i="41" s="1"/>
  <c r="R242" i="41"/>
  <c r="S242" i="41" s="1"/>
  <c r="T242" i="41" s="1"/>
  <c r="R250" i="41"/>
  <c r="S250" i="41" s="1"/>
  <c r="T250" i="41" s="1"/>
  <c r="R232" i="41"/>
  <c r="S232" i="41" s="1"/>
  <c r="T232" i="41" s="1"/>
  <c r="R237" i="41"/>
  <c r="S237" i="41" s="1"/>
  <c r="T237" i="41" s="1"/>
  <c r="R238" i="41"/>
  <c r="S238" i="41" s="1"/>
  <c r="T238" i="41" s="1"/>
  <c r="R233" i="41"/>
  <c r="S233" i="41" s="1"/>
  <c r="T233" i="41" s="1"/>
  <c r="R230" i="41"/>
  <c r="S230" i="41" s="1"/>
  <c r="T230" i="41" s="1"/>
  <c r="R229" i="41"/>
  <c r="S229" i="41" s="1"/>
  <c r="T229" i="41" s="1"/>
  <c r="R231" i="41"/>
  <c r="S231" i="41" s="1"/>
  <c r="T231" i="41" s="1"/>
  <c r="R234" i="41"/>
  <c r="S234" i="41" s="1"/>
  <c r="T234" i="41" s="1"/>
  <c r="R235" i="41"/>
  <c r="S235" i="41" s="1"/>
  <c r="T235" i="41" s="1"/>
  <c r="R240" i="41"/>
  <c r="S240" i="41" s="1"/>
  <c r="T240" i="41" s="1"/>
  <c r="R239" i="41"/>
  <c r="S239" i="41" s="1"/>
  <c r="T239" i="41" s="1"/>
  <c r="R236" i="41"/>
  <c r="S236" i="41" s="1"/>
  <c r="T236" i="41" s="1"/>
  <c r="R224" i="41"/>
  <c r="S224" i="41" s="1"/>
  <c r="T224" i="41" s="1"/>
  <c r="A161" i="41"/>
  <c r="A162" i="41" s="1"/>
  <c r="A163" i="41" s="1"/>
  <c r="A164" i="41" s="1"/>
  <c r="A165" i="41" s="1"/>
  <c r="A166" i="41" s="1"/>
  <c r="A167" i="41" s="1"/>
  <c r="A168" i="41" s="1"/>
  <c r="A169" i="41" s="1"/>
  <c r="A170" i="41" s="1"/>
  <c r="A171" i="41" s="1"/>
  <c r="A172" i="41" s="1"/>
  <c r="A173" i="41" s="1"/>
  <c r="A174" i="41" s="1"/>
  <c r="A175" i="41" s="1"/>
  <c r="A176" i="41" s="1"/>
  <c r="A177" i="41" s="1"/>
  <c r="A178" i="41" s="1"/>
  <c r="A179" i="41" s="1"/>
  <c r="A180" i="41" s="1"/>
  <c r="A181" i="41" s="1"/>
  <c r="A182" i="41" s="1"/>
  <c r="A183" i="41" s="1"/>
  <c r="A184" i="41" s="1"/>
  <c r="A185" i="41" s="1"/>
  <c r="A186" i="41" s="1"/>
  <c r="A187" i="41" s="1"/>
  <c r="A188" i="41" s="1"/>
  <c r="A189" i="41" s="1"/>
  <c r="A190" i="41" s="1"/>
  <c r="A191" i="41" s="1"/>
  <c r="A192" i="41" s="1"/>
  <c r="A193" i="41" s="1"/>
  <c r="A194" i="41" s="1"/>
  <c r="A195" i="41" s="1"/>
  <c r="A196" i="41" s="1"/>
  <c r="A197" i="41" s="1"/>
  <c r="A198" i="41" s="1"/>
  <c r="A199" i="41" s="1"/>
  <c r="A200" i="41" s="1"/>
  <c r="A201" i="41" s="1"/>
  <c r="A202" i="41" s="1"/>
  <c r="A203" i="41" s="1"/>
  <c r="A204" i="41" s="1"/>
  <c r="C553" i="25" l="1"/>
  <c r="O553" i="1" s="1"/>
  <c r="C555" i="25"/>
  <c r="O555" i="1" s="1"/>
  <c r="C552" i="25"/>
  <c r="O552" i="1" s="1"/>
  <c r="L542" i="1"/>
  <c r="M542" i="1"/>
  <c r="N542" i="1"/>
  <c r="P542" i="1"/>
  <c r="Q542" i="1"/>
  <c r="K542" i="1"/>
  <c r="C49" i="25"/>
  <c r="O49" i="1" s="1"/>
  <c r="S555" i="1" l="1"/>
  <c r="R555" i="1"/>
  <c r="S552" i="1"/>
  <c r="R552" i="1"/>
  <c r="S553" i="1"/>
  <c r="R553" i="1"/>
  <c r="S48" i="1" l="1"/>
  <c r="R48" i="1"/>
  <c r="L269" i="1" l="1"/>
  <c r="M269" i="1"/>
  <c r="N269" i="1"/>
  <c r="P269" i="1"/>
  <c r="Q269" i="1"/>
  <c r="K269" i="1"/>
  <c r="C594" i="25" l="1"/>
  <c r="O594" i="1" s="1"/>
  <c r="C600" i="25"/>
  <c r="O600" i="1" s="1"/>
  <c r="C593" i="25"/>
  <c r="O593" i="1" s="1"/>
  <c r="C598" i="25"/>
  <c r="O598" i="1" s="1"/>
  <c r="C599" i="25"/>
  <c r="O599" i="1" s="1"/>
  <c r="C596" i="25"/>
  <c r="O596" i="1" s="1"/>
  <c r="C595" i="25"/>
  <c r="O595" i="1" s="1"/>
  <c r="C597" i="25"/>
  <c r="O597" i="1" s="1"/>
  <c r="L544" i="1"/>
  <c r="M544" i="1"/>
  <c r="N544" i="1"/>
  <c r="P544" i="1"/>
  <c r="Q544" i="1"/>
  <c r="K544" i="1"/>
  <c r="D544" i="25"/>
  <c r="E544" i="25"/>
  <c r="F544" i="25"/>
  <c r="G544" i="25"/>
  <c r="H544" i="25"/>
  <c r="I544" i="25"/>
  <c r="J544" i="25"/>
  <c r="K544" i="25"/>
  <c r="L544" i="25"/>
  <c r="M544" i="25"/>
  <c r="N544" i="25"/>
  <c r="O544" i="25"/>
  <c r="P544" i="25"/>
  <c r="Q544" i="25"/>
  <c r="R544" i="25"/>
  <c r="S544" i="25"/>
  <c r="T544" i="25"/>
  <c r="U544" i="25"/>
  <c r="C543" i="25"/>
  <c r="O543" i="1" s="1"/>
  <c r="C534" i="25"/>
  <c r="O534" i="1" s="1"/>
  <c r="C535" i="25"/>
  <c r="O535" i="1" s="1"/>
  <c r="C471" i="25"/>
  <c r="O471" i="1" s="1"/>
  <c r="C472" i="25"/>
  <c r="O472" i="1" s="1"/>
  <c r="C474" i="25"/>
  <c r="O474" i="1" s="1"/>
  <c r="C473" i="25"/>
  <c r="O473" i="1" s="1"/>
  <c r="C400" i="25"/>
  <c r="O400" i="1" s="1"/>
  <c r="C356" i="25"/>
  <c r="O356" i="1" s="1"/>
  <c r="C355" i="25"/>
  <c r="O355" i="1" s="1"/>
  <c r="C357" i="25"/>
  <c r="O357" i="1" s="1"/>
  <c r="C353" i="25"/>
  <c r="O353" i="1" s="1"/>
  <c r="C354" i="25"/>
  <c r="O354" i="1" s="1"/>
  <c r="C359" i="25"/>
  <c r="O359" i="1" s="1"/>
  <c r="C358" i="25"/>
  <c r="O358" i="1" s="1"/>
  <c r="C299" i="25"/>
  <c r="O299" i="1" s="1"/>
  <c r="C300" i="25"/>
  <c r="O300" i="1" s="1"/>
  <c r="C301" i="25"/>
  <c r="O301" i="1" s="1"/>
  <c r="C302" i="25"/>
  <c r="O302" i="1" s="1"/>
  <c r="C303" i="25"/>
  <c r="O303" i="1" s="1"/>
  <c r="N267" i="1"/>
  <c r="D269" i="25"/>
  <c r="E269" i="25"/>
  <c r="F269" i="25"/>
  <c r="G269" i="25"/>
  <c r="H269" i="25"/>
  <c r="I269" i="25"/>
  <c r="J269" i="25"/>
  <c r="K269" i="25"/>
  <c r="L269" i="25"/>
  <c r="M269" i="25"/>
  <c r="N269" i="25"/>
  <c r="O269" i="25"/>
  <c r="P269" i="25"/>
  <c r="Q269" i="25"/>
  <c r="R269" i="25"/>
  <c r="S269" i="25"/>
  <c r="T269" i="25"/>
  <c r="U269" i="25"/>
  <c r="C198" i="25"/>
  <c r="O198" i="1" s="1"/>
  <c r="C233" i="25"/>
  <c r="O233" i="1" s="1"/>
  <c r="C218" i="25"/>
  <c r="O218" i="1" s="1"/>
  <c r="C223" i="25"/>
  <c r="O223" i="1" s="1"/>
  <c r="C217" i="25"/>
  <c r="O217" i="1" s="1"/>
  <c r="C220" i="25"/>
  <c r="O220" i="1" s="1"/>
  <c r="C227" i="25"/>
  <c r="O227" i="1" s="1"/>
  <c r="C221" i="25"/>
  <c r="O221" i="1" s="1"/>
  <c r="C228" i="25"/>
  <c r="O228" i="1" s="1"/>
  <c r="C231" i="25"/>
  <c r="O231" i="1" s="1"/>
  <c r="C211" i="25"/>
  <c r="O211" i="1" s="1"/>
  <c r="C213" i="25"/>
  <c r="O213" i="1" s="1"/>
  <c r="C226" i="25"/>
  <c r="O226" i="1" s="1"/>
  <c r="C222" i="25"/>
  <c r="O222" i="1" s="1"/>
  <c r="C204" i="25"/>
  <c r="O204" i="1" s="1"/>
  <c r="C196" i="25"/>
  <c r="O196" i="1" s="1"/>
  <c r="C199" i="25"/>
  <c r="O199" i="1" s="1"/>
  <c r="C219" i="25"/>
  <c r="O219" i="1" s="1"/>
  <c r="C225" i="25"/>
  <c r="O225" i="1" s="1"/>
  <c r="C197" i="25"/>
  <c r="O197" i="1" s="1"/>
  <c r="C224" i="25"/>
  <c r="O224" i="1" s="1"/>
  <c r="C229" i="25"/>
  <c r="O229" i="1" s="1"/>
  <c r="C201" i="25"/>
  <c r="O201" i="1" s="1"/>
  <c r="C238" i="25"/>
  <c r="O238" i="1" s="1"/>
  <c r="C206" i="25"/>
  <c r="O206" i="1" s="1"/>
  <c r="C234" i="25"/>
  <c r="O234" i="1" s="1"/>
  <c r="C239" i="25"/>
  <c r="O239" i="1" s="1"/>
  <c r="C230" i="25"/>
  <c r="O230" i="1" s="1"/>
  <c r="C237" i="25"/>
  <c r="O237" i="1" s="1"/>
  <c r="C209" i="25"/>
  <c r="O209" i="1" s="1"/>
  <c r="C200" i="25"/>
  <c r="O200" i="1" s="1"/>
  <c r="C214" i="25"/>
  <c r="O214" i="1" s="1"/>
  <c r="C208" i="25"/>
  <c r="O208" i="1" s="1"/>
  <c r="C215" i="25"/>
  <c r="O215" i="1" s="1"/>
  <c r="C202" i="25"/>
  <c r="O202" i="1" s="1"/>
  <c r="C216" i="25"/>
  <c r="O216" i="1" s="1"/>
  <c r="C203" i="25"/>
  <c r="O203" i="1" s="1"/>
  <c r="C236" i="25"/>
  <c r="O236" i="1" s="1"/>
  <c r="C232" i="25"/>
  <c r="O232" i="1" s="1"/>
  <c r="C205" i="25"/>
  <c r="O205" i="1" s="1"/>
  <c r="C212" i="25"/>
  <c r="O212" i="1" s="1"/>
  <c r="C207" i="25"/>
  <c r="O207" i="1" s="1"/>
  <c r="C235" i="25"/>
  <c r="O235" i="1" s="1"/>
  <c r="A159" i="25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154" i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S354" i="1" l="1"/>
  <c r="R354" i="1"/>
  <c r="R357" i="1"/>
  <c r="S357" i="1"/>
  <c r="R355" i="1"/>
  <c r="S355" i="1"/>
  <c r="S358" i="1"/>
  <c r="R358" i="1"/>
  <c r="S356" i="1"/>
  <c r="R356" i="1"/>
  <c r="R359" i="1"/>
  <c r="S359" i="1"/>
  <c r="C601" i="25"/>
  <c r="S400" i="1"/>
  <c r="R400" i="1"/>
  <c r="O475" i="1"/>
  <c r="C475" i="25"/>
  <c r="O601" i="1"/>
  <c r="O304" i="1"/>
  <c r="R215" i="1"/>
  <c r="S215" i="1"/>
  <c r="S302" i="1"/>
  <c r="R302" i="1"/>
  <c r="S596" i="1"/>
  <c r="R596" i="1"/>
  <c r="S232" i="1"/>
  <c r="R232" i="1"/>
  <c r="S208" i="1"/>
  <c r="R208" i="1"/>
  <c r="S239" i="1"/>
  <c r="R239" i="1"/>
  <c r="S224" i="1"/>
  <c r="R224" i="1"/>
  <c r="S204" i="1"/>
  <c r="R204" i="1"/>
  <c r="R228" i="1"/>
  <c r="S228" i="1"/>
  <c r="S218" i="1"/>
  <c r="R218" i="1"/>
  <c r="S301" i="1"/>
  <c r="R301" i="1"/>
  <c r="S535" i="1"/>
  <c r="R535" i="1"/>
  <c r="S599" i="1"/>
  <c r="R599" i="1"/>
  <c r="S236" i="1"/>
  <c r="R236" i="1"/>
  <c r="S214" i="1"/>
  <c r="R214" i="1"/>
  <c r="S234" i="1"/>
  <c r="R234" i="1"/>
  <c r="S197" i="1"/>
  <c r="R197" i="1"/>
  <c r="S222" i="1"/>
  <c r="R222" i="1"/>
  <c r="S221" i="1"/>
  <c r="R221" i="1"/>
  <c r="S233" i="1"/>
  <c r="R233" i="1"/>
  <c r="R300" i="1"/>
  <c r="S300" i="1"/>
  <c r="S598" i="1"/>
  <c r="R598" i="1"/>
  <c r="S235" i="1"/>
  <c r="R235" i="1"/>
  <c r="S203" i="1"/>
  <c r="R203" i="1"/>
  <c r="S200" i="1"/>
  <c r="R200" i="1"/>
  <c r="R206" i="1"/>
  <c r="S206" i="1"/>
  <c r="S225" i="1"/>
  <c r="R225" i="1"/>
  <c r="R226" i="1"/>
  <c r="S226" i="1"/>
  <c r="S227" i="1"/>
  <c r="R227" i="1"/>
  <c r="S198" i="1"/>
  <c r="R198" i="1"/>
  <c r="S299" i="1"/>
  <c r="R299" i="1"/>
  <c r="R473" i="1"/>
  <c r="S473" i="1"/>
  <c r="S543" i="1"/>
  <c r="R543" i="1"/>
  <c r="R230" i="1"/>
  <c r="S230" i="1"/>
  <c r="R223" i="1"/>
  <c r="S223" i="1"/>
  <c r="S207" i="1"/>
  <c r="R207" i="1"/>
  <c r="R216" i="1"/>
  <c r="S216" i="1"/>
  <c r="S209" i="1"/>
  <c r="R209" i="1"/>
  <c r="R238" i="1"/>
  <c r="S238" i="1"/>
  <c r="S219" i="1"/>
  <c r="R219" i="1"/>
  <c r="S213" i="1"/>
  <c r="R213" i="1"/>
  <c r="S220" i="1"/>
  <c r="R220" i="1"/>
  <c r="S474" i="1"/>
  <c r="R474" i="1"/>
  <c r="S597" i="1"/>
  <c r="R597" i="1"/>
  <c r="S600" i="1"/>
  <c r="R600" i="1"/>
  <c r="R205" i="1"/>
  <c r="S205" i="1"/>
  <c r="R229" i="1"/>
  <c r="S229" i="1"/>
  <c r="S231" i="1"/>
  <c r="R231" i="1"/>
  <c r="S212" i="1"/>
  <c r="R212" i="1"/>
  <c r="S202" i="1"/>
  <c r="R202" i="1"/>
  <c r="S237" i="1"/>
  <c r="R237" i="1"/>
  <c r="S201" i="1"/>
  <c r="R201" i="1"/>
  <c r="S199" i="1"/>
  <c r="R199" i="1"/>
  <c r="R211" i="1"/>
  <c r="S211" i="1"/>
  <c r="S217" i="1"/>
  <c r="R217" i="1"/>
  <c r="R303" i="1"/>
  <c r="S303" i="1"/>
  <c r="S472" i="1"/>
  <c r="R472" i="1"/>
  <c r="S595" i="1"/>
  <c r="R595" i="1"/>
  <c r="S594" i="1"/>
  <c r="R594" i="1"/>
  <c r="C269" i="25"/>
  <c r="S353" i="1" l="1"/>
  <c r="R353" i="1"/>
  <c r="R471" i="1"/>
  <c r="R475" i="1" s="1"/>
  <c r="S471" i="1"/>
  <c r="S196" i="1"/>
  <c r="R196" i="1"/>
  <c r="R593" i="1"/>
  <c r="R601" i="1" s="1"/>
  <c r="S593" i="1"/>
  <c r="S177" i="1"/>
  <c r="R177" i="1"/>
  <c r="R171" i="1"/>
  <c r="S171" i="1"/>
  <c r="S158" i="1"/>
  <c r="R158" i="1"/>
  <c r="S174" i="1"/>
  <c r="R174" i="1"/>
  <c r="S182" i="1"/>
  <c r="R182" i="1"/>
  <c r="S164" i="1"/>
  <c r="R164" i="1"/>
  <c r="S185" i="1"/>
  <c r="R185" i="1"/>
  <c r="S169" i="1"/>
  <c r="R169" i="1"/>
  <c r="S186" i="1"/>
  <c r="R186" i="1"/>
  <c r="S193" i="1"/>
  <c r="R193" i="1"/>
  <c r="S176" i="1"/>
  <c r="R176" i="1"/>
  <c r="S167" i="1"/>
  <c r="R167" i="1"/>
  <c r="S183" i="1"/>
  <c r="R183" i="1"/>
  <c r="R165" i="1"/>
  <c r="S165" i="1"/>
  <c r="S155" i="1"/>
  <c r="R155" i="1"/>
  <c r="R173" i="1"/>
  <c r="S173" i="1"/>
  <c r="S163" i="1"/>
  <c r="R163" i="1"/>
  <c r="S187" i="1"/>
  <c r="R187" i="1"/>
  <c r="R180" i="1"/>
  <c r="S180" i="1"/>
  <c r="S190" i="1"/>
  <c r="R190" i="1"/>
  <c r="S179" i="1"/>
  <c r="R179" i="1"/>
  <c r="S159" i="1"/>
  <c r="R159" i="1"/>
  <c r="S178" i="1"/>
  <c r="R178" i="1"/>
  <c r="R161" i="1"/>
  <c r="S161" i="1"/>
  <c r="S189" i="1"/>
  <c r="R189" i="1"/>
  <c r="R156" i="1"/>
  <c r="S156" i="1"/>
  <c r="S188" i="1"/>
  <c r="R188" i="1"/>
  <c r="S194" i="1"/>
  <c r="R194" i="1"/>
  <c r="R152" i="1"/>
  <c r="S152" i="1"/>
  <c r="S168" i="1"/>
  <c r="R168" i="1"/>
  <c r="S181" i="1"/>
  <c r="R181" i="1"/>
  <c r="S192" i="1"/>
  <c r="R192" i="1"/>
  <c r="S170" i="1"/>
  <c r="R170" i="1"/>
  <c r="S191" i="1"/>
  <c r="R191" i="1"/>
  <c r="R172" i="1"/>
  <c r="S172" i="1"/>
  <c r="S154" i="1"/>
  <c r="R154" i="1"/>
  <c r="R151" i="1"/>
  <c r="S151" i="1"/>
  <c r="R195" i="1"/>
  <c r="S195" i="1"/>
  <c r="R304" i="1"/>
  <c r="O269" i="1"/>
  <c r="C643" i="25"/>
  <c r="O643" i="1" s="1"/>
  <c r="C644" i="25"/>
  <c r="O644" i="1" s="1"/>
  <c r="C641" i="25"/>
  <c r="O641" i="1" s="1"/>
  <c r="C637" i="25"/>
  <c r="O637" i="1" s="1"/>
  <c r="C639" i="25"/>
  <c r="O639" i="1" s="1"/>
  <c r="C640" i="25"/>
  <c r="O640" i="1" s="1"/>
  <c r="C636" i="25"/>
  <c r="O636" i="1" s="1"/>
  <c r="C638" i="25"/>
  <c r="O638" i="1" s="1"/>
  <c r="C642" i="25"/>
  <c r="O642" i="1" s="1"/>
  <c r="C635" i="25"/>
  <c r="O635" i="1" s="1"/>
  <c r="C645" i="25" l="1"/>
  <c r="O645" i="1"/>
  <c r="S644" i="1"/>
  <c r="R642" i="1"/>
  <c r="S622" i="1"/>
  <c r="R622" i="1"/>
  <c r="S640" i="1"/>
  <c r="R640" i="1"/>
  <c r="S635" i="1"/>
  <c r="R635" i="1"/>
  <c r="S637" i="1"/>
  <c r="R637" i="1"/>
  <c r="S641" i="1"/>
  <c r="R641" i="1"/>
  <c r="S639" i="1"/>
  <c r="R639" i="1"/>
  <c r="S638" i="1"/>
  <c r="R638" i="1"/>
  <c r="R644" i="1"/>
  <c r="S636" i="1"/>
  <c r="R636" i="1"/>
  <c r="R269" i="1"/>
  <c r="C572" i="25"/>
  <c r="O572" i="1" s="1"/>
  <c r="C574" i="25"/>
  <c r="O574" i="1" s="1"/>
  <c r="C573" i="25"/>
  <c r="O573" i="1" s="1"/>
  <c r="C501" i="25"/>
  <c r="O501" i="1" s="1"/>
  <c r="C461" i="25"/>
  <c r="O461" i="1" s="1"/>
  <c r="C460" i="25"/>
  <c r="O460" i="1" s="1"/>
  <c r="C462" i="25"/>
  <c r="O462" i="1" s="1"/>
  <c r="C421" i="25"/>
  <c r="O421" i="1" s="1"/>
  <c r="C420" i="25"/>
  <c r="O420" i="1" s="1"/>
  <c r="C422" i="25"/>
  <c r="O422" i="1" s="1"/>
  <c r="C394" i="25"/>
  <c r="O394" i="1" s="1"/>
  <c r="C392" i="25"/>
  <c r="O392" i="1" s="1"/>
  <c r="C393" i="25"/>
  <c r="O393" i="1" s="1"/>
  <c r="C391" i="25"/>
  <c r="O391" i="1" s="1"/>
  <c r="C334" i="25"/>
  <c r="O334" i="1" s="1"/>
  <c r="C327" i="25"/>
  <c r="O327" i="1" s="1"/>
  <c r="C331" i="25"/>
  <c r="O331" i="1" s="1"/>
  <c r="C332" i="25"/>
  <c r="O332" i="1" s="1"/>
  <c r="C333" i="25"/>
  <c r="O333" i="1" s="1"/>
  <c r="C328" i="25"/>
  <c r="O328" i="1" s="1"/>
  <c r="C329" i="25"/>
  <c r="O329" i="1" s="1"/>
  <c r="C330" i="25"/>
  <c r="O330" i="1" s="1"/>
  <c r="C360" i="25"/>
  <c r="O360" i="1" s="1"/>
  <c r="C380" i="25"/>
  <c r="O380" i="1" s="1"/>
  <c r="C253" i="25"/>
  <c r="O253" i="1" s="1"/>
  <c r="C254" i="25"/>
  <c r="O254" i="1" s="1"/>
  <c r="C128" i="25"/>
  <c r="O128" i="1" s="1"/>
  <c r="C124" i="25"/>
  <c r="O124" i="1" s="1"/>
  <c r="C120" i="25"/>
  <c r="O120" i="1" s="1"/>
  <c r="C123" i="25"/>
  <c r="O123" i="1" s="1"/>
  <c r="C114" i="25"/>
  <c r="O114" i="1" s="1"/>
  <c r="C117" i="25"/>
  <c r="O117" i="1" s="1"/>
  <c r="C125" i="25"/>
  <c r="O125" i="1" s="1"/>
  <c r="C118" i="25"/>
  <c r="O118" i="1" s="1"/>
  <c r="C115" i="25"/>
  <c r="O115" i="1" s="1"/>
  <c r="C119" i="25"/>
  <c r="O119" i="1" s="1"/>
  <c r="C121" i="25"/>
  <c r="O121" i="1" s="1"/>
  <c r="C122" i="25"/>
  <c r="O122" i="1" s="1"/>
  <c r="C126" i="25"/>
  <c r="O126" i="1" s="1"/>
  <c r="C116" i="25"/>
  <c r="O116" i="1" s="1"/>
  <c r="C127" i="25"/>
  <c r="O127" i="1" s="1"/>
  <c r="S333" i="1" l="1"/>
  <c r="R333" i="1"/>
  <c r="R332" i="1"/>
  <c r="S332" i="1"/>
  <c r="C361" i="25"/>
  <c r="S331" i="1"/>
  <c r="R331" i="1"/>
  <c r="R330" i="1"/>
  <c r="S330" i="1"/>
  <c r="C335" i="25"/>
  <c r="S329" i="1"/>
  <c r="R329" i="1"/>
  <c r="S334" i="1"/>
  <c r="R334" i="1"/>
  <c r="R328" i="1"/>
  <c r="S328" i="1"/>
  <c r="S574" i="1"/>
  <c r="R574" i="1"/>
  <c r="S572" i="1"/>
  <c r="R572" i="1"/>
  <c r="S573" i="1"/>
  <c r="R573" i="1"/>
  <c r="C575" i="25"/>
  <c r="C382" i="25"/>
  <c r="S380" i="1"/>
  <c r="R380" i="1"/>
  <c r="S254" i="1"/>
  <c r="R254" i="1"/>
  <c r="S253" i="1"/>
  <c r="R253" i="1"/>
  <c r="O256" i="1"/>
  <c r="C256" i="25"/>
  <c r="S392" i="1"/>
  <c r="R392" i="1"/>
  <c r="R114" i="1"/>
  <c r="S115" i="1"/>
  <c r="S642" i="1"/>
  <c r="S461" i="1"/>
  <c r="C129" i="25"/>
  <c r="R420" i="1"/>
  <c r="S420" i="1"/>
  <c r="S421" i="1"/>
  <c r="R421" i="1"/>
  <c r="S116" i="1"/>
  <c r="R116" i="1"/>
  <c r="S124" i="1"/>
  <c r="R124" i="1"/>
  <c r="R125" i="1"/>
  <c r="S125" i="1"/>
  <c r="S122" i="1"/>
  <c r="R122" i="1"/>
  <c r="S117" i="1"/>
  <c r="R117" i="1"/>
  <c r="S393" i="1"/>
  <c r="R393" i="1"/>
  <c r="R462" i="1"/>
  <c r="S462" i="1"/>
  <c r="S127" i="1"/>
  <c r="R127" i="1"/>
  <c r="S118" i="1"/>
  <c r="R118" i="1"/>
  <c r="S126" i="1"/>
  <c r="R126" i="1"/>
  <c r="S128" i="1"/>
  <c r="R128" i="1"/>
  <c r="S121" i="1"/>
  <c r="R121" i="1"/>
  <c r="S460" i="1"/>
  <c r="R460" i="1"/>
  <c r="S119" i="1"/>
  <c r="R119" i="1"/>
  <c r="S123" i="1"/>
  <c r="R123" i="1"/>
  <c r="S643" i="1"/>
  <c r="R643" i="1"/>
  <c r="S120" i="1"/>
  <c r="R120" i="1"/>
  <c r="S422" i="1"/>
  <c r="R422" i="1"/>
  <c r="O423" i="1"/>
  <c r="C423" i="25"/>
  <c r="D383" i="25"/>
  <c r="J383" i="25"/>
  <c r="R383" i="25"/>
  <c r="F383" i="25"/>
  <c r="T383" i="25"/>
  <c r="N383" i="25"/>
  <c r="H383" i="25"/>
  <c r="S383" i="25"/>
  <c r="M383" i="25"/>
  <c r="G383" i="25"/>
  <c r="U383" i="25"/>
  <c r="O383" i="25"/>
  <c r="P383" i="25"/>
  <c r="L383" i="25"/>
  <c r="I383" i="25"/>
  <c r="Q383" i="25"/>
  <c r="K383" i="25"/>
  <c r="E383" i="25"/>
  <c r="M540" i="1"/>
  <c r="U542" i="25"/>
  <c r="T542" i="25"/>
  <c r="S542" i="25"/>
  <c r="R542" i="25"/>
  <c r="Q542" i="25"/>
  <c r="P542" i="25"/>
  <c r="O542" i="25"/>
  <c r="N542" i="25"/>
  <c r="M542" i="25"/>
  <c r="L542" i="25"/>
  <c r="K542" i="25"/>
  <c r="J542" i="25"/>
  <c r="I542" i="25"/>
  <c r="H542" i="25"/>
  <c r="G542" i="25"/>
  <c r="F542" i="25"/>
  <c r="E542" i="25"/>
  <c r="D542" i="25"/>
  <c r="C541" i="25"/>
  <c r="O541" i="1" s="1"/>
  <c r="C515" i="25"/>
  <c r="O515" i="1" s="1"/>
  <c r="A514" i="1"/>
  <c r="Q432" i="1"/>
  <c r="P432" i="1"/>
  <c r="N432" i="1"/>
  <c r="M432" i="1"/>
  <c r="L432" i="1"/>
  <c r="K432" i="1"/>
  <c r="S327" i="1" l="1"/>
  <c r="R327" i="1"/>
  <c r="R335" i="1" s="1"/>
  <c r="O335" i="1"/>
  <c r="S360" i="1"/>
  <c r="R360" i="1"/>
  <c r="R361" i="1" s="1"/>
  <c r="O361" i="1"/>
  <c r="R575" i="1"/>
  <c r="O575" i="1"/>
  <c r="S501" i="1"/>
  <c r="R501" i="1"/>
  <c r="R382" i="1"/>
  <c r="O382" i="1"/>
  <c r="S114" i="1"/>
  <c r="R391" i="1"/>
  <c r="S391" i="1"/>
  <c r="R115" i="1"/>
  <c r="O129" i="1"/>
  <c r="R645" i="1"/>
  <c r="S452" i="1"/>
  <c r="R452" i="1"/>
  <c r="R461" i="1"/>
  <c r="S453" i="1"/>
  <c r="R453" i="1"/>
  <c r="R256" i="1"/>
  <c r="S76" i="1"/>
  <c r="R76" i="1"/>
  <c r="S78" i="1"/>
  <c r="R78" i="1"/>
  <c r="R75" i="1"/>
  <c r="S75" i="1"/>
  <c r="S79" i="1"/>
  <c r="R79" i="1"/>
  <c r="S77" i="1"/>
  <c r="R77" i="1"/>
  <c r="S541" i="1"/>
  <c r="R541" i="1"/>
  <c r="S515" i="1"/>
  <c r="R515" i="1"/>
  <c r="C542" i="25"/>
  <c r="C544" i="25"/>
  <c r="C383" i="25"/>
  <c r="O432" i="1"/>
  <c r="R432" i="1"/>
  <c r="R129" i="1" l="1"/>
  <c r="R514" i="1"/>
  <c r="S514" i="1"/>
  <c r="O542" i="1"/>
  <c r="O544" i="1"/>
  <c r="D304" i="25"/>
  <c r="E304" i="25"/>
  <c r="F304" i="25"/>
  <c r="G304" i="25"/>
  <c r="H304" i="25"/>
  <c r="I304" i="25"/>
  <c r="J304" i="25"/>
  <c r="K304" i="25"/>
  <c r="L304" i="25"/>
  <c r="M304" i="25"/>
  <c r="N304" i="25"/>
  <c r="O304" i="25"/>
  <c r="P304" i="25"/>
  <c r="Q304" i="25"/>
  <c r="R304" i="25"/>
  <c r="S304" i="25"/>
  <c r="T304" i="25"/>
  <c r="U304" i="25"/>
  <c r="C276" i="25"/>
  <c r="O276" i="1" s="1"/>
  <c r="C275" i="25"/>
  <c r="O275" i="1" s="1"/>
  <c r="C272" i="25"/>
  <c r="O272" i="1" s="1"/>
  <c r="C247" i="25"/>
  <c r="O247" i="1" s="1"/>
  <c r="C248" i="25"/>
  <c r="O248" i="1" s="1"/>
  <c r="C246" i="25"/>
  <c r="O246" i="1" s="1"/>
  <c r="C244" i="25"/>
  <c r="O244" i="1" s="1"/>
  <c r="C245" i="25"/>
  <c r="O245" i="1" s="1"/>
  <c r="C73" i="25"/>
  <c r="O73" i="1" s="1"/>
  <c r="C60" i="25"/>
  <c r="O60" i="1" s="1"/>
  <c r="C64" i="25"/>
  <c r="O64" i="1" s="1"/>
  <c r="O284" i="1" l="1"/>
  <c r="C284" i="25"/>
  <c r="S248" i="1"/>
  <c r="R244" i="1"/>
  <c r="S73" i="1"/>
  <c r="R248" i="1"/>
  <c r="S245" i="1"/>
  <c r="R245" i="1"/>
  <c r="R275" i="1"/>
  <c r="S275" i="1"/>
  <c r="S276" i="1"/>
  <c r="R276" i="1"/>
  <c r="S246" i="1"/>
  <c r="R246" i="1"/>
  <c r="S60" i="1"/>
  <c r="R60" i="1"/>
  <c r="S247" i="1"/>
  <c r="R247" i="1"/>
  <c r="R542" i="1"/>
  <c r="R544" i="1"/>
  <c r="S272" i="1" l="1"/>
  <c r="R272" i="1"/>
  <c r="S277" i="1"/>
  <c r="R277" i="1"/>
  <c r="S274" i="1"/>
  <c r="R274" i="1"/>
  <c r="S244" i="1"/>
  <c r="S67" i="1"/>
  <c r="T67" i="1" s="1"/>
  <c r="R67" i="1"/>
  <c r="R73" i="1"/>
  <c r="S20" i="1"/>
  <c r="R20" i="1"/>
  <c r="R284" i="1" l="1"/>
  <c r="L428" i="1"/>
  <c r="M428" i="1"/>
  <c r="N428" i="1"/>
  <c r="P428" i="1"/>
  <c r="Q428" i="1"/>
  <c r="K428" i="1"/>
  <c r="D428" i="25"/>
  <c r="E428" i="25"/>
  <c r="F428" i="25"/>
  <c r="G428" i="25"/>
  <c r="H428" i="25"/>
  <c r="I428" i="25"/>
  <c r="J428" i="25"/>
  <c r="K428" i="25"/>
  <c r="L428" i="25"/>
  <c r="M428" i="25"/>
  <c r="N428" i="25"/>
  <c r="O428" i="25"/>
  <c r="P428" i="25"/>
  <c r="Q428" i="25"/>
  <c r="R428" i="25"/>
  <c r="S428" i="25"/>
  <c r="T428" i="25"/>
  <c r="U428" i="25" l="1"/>
  <c r="U671" i="25" l="1"/>
  <c r="D671" i="25"/>
  <c r="E671" i="25"/>
  <c r="F671" i="25"/>
  <c r="G671" i="25"/>
  <c r="H671" i="25"/>
  <c r="I671" i="25"/>
  <c r="J671" i="25"/>
  <c r="K671" i="25"/>
  <c r="L671" i="25"/>
  <c r="M671" i="25"/>
  <c r="N671" i="25"/>
  <c r="O671" i="25"/>
  <c r="P671" i="25"/>
  <c r="Q671" i="25"/>
  <c r="R671" i="25"/>
  <c r="S671" i="25"/>
  <c r="T671" i="25"/>
  <c r="L671" i="1"/>
  <c r="M671" i="1"/>
  <c r="N671" i="1"/>
  <c r="P671" i="1"/>
  <c r="Q671" i="1"/>
  <c r="K671" i="1"/>
  <c r="D669" i="25" l="1"/>
  <c r="E669" i="25"/>
  <c r="F669" i="25"/>
  <c r="G669" i="25"/>
  <c r="H669" i="25"/>
  <c r="I669" i="25"/>
  <c r="J669" i="25"/>
  <c r="K669" i="25"/>
  <c r="L669" i="25"/>
  <c r="M669" i="25"/>
  <c r="N669" i="25"/>
  <c r="O669" i="25"/>
  <c r="P669" i="25"/>
  <c r="Q669" i="25"/>
  <c r="R669" i="25"/>
  <c r="S669" i="25"/>
  <c r="T669" i="25"/>
  <c r="U669" i="25"/>
  <c r="L669" i="1"/>
  <c r="M669" i="1"/>
  <c r="N669" i="1"/>
  <c r="P669" i="1"/>
  <c r="Q669" i="1"/>
  <c r="K669" i="1"/>
  <c r="K291" i="1" l="1"/>
  <c r="L291" i="1"/>
  <c r="M291" i="1"/>
  <c r="N291" i="1"/>
  <c r="P291" i="1"/>
  <c r="Q291" i="1"/>
  <c r="P536" i="1" l="1"/>
  <c r="Q536" i="1"/>
  <c r="K536" i="1"/>
  <c r="L536" i="1"/>
  <c r="M536" i="1"/>
  <c r="N536" i="1"/>
  <c r="D536" i="25" l="1"/>
  <c r="E536" i="25"/>
  <c r="F536" i="25"/>
  <c r="G536" i="25"/>
  <c r="H536" i="25"/>
  <c r="I536" i="25"/>
  <c r="J536" i="25"/>
  <c r="K536" i="25"/>
  <c r="L536" i="25"/>
  <c r="M536" i="25"/>
  <c r="N536" i="25"/>
  <c r="O536" i="25"/>
  <c r="P536" i="25"/>
  <c r="Q536" i="25"/>
  <c r="R536" i="25"/>
  <c r="S536" i="25"/>
  <c r="T536" i="25"/>
  <c r="U536" i="25"/>
  <c r="C532" i="25"/>
  <c r="O532" i="1" s="1"/>
  <c r="C459" i="25"/>
  <c r="O459" i="1" s="1"/>
  <c r="S459" i="1" l="1"/>
  <c r="S532" i="1"/>
  <c r="R532" i="1"/>
  <c r="C463" i="25"/>
  <c r="C669" i="25"/>
  <c r="O669" i="1"/>
  <c r="R459" i="1" l="1"/>
  <c r="R454" i="1"/>
  <c r="S454" i="1"/>
  <c r="R669" i="1"/>
  <c r="C69" i="25" l="1"/>
  <c r="O69" i="1" s="1"/>
  <c r="S69" i="1" l="1"/>
  <c r="C210" i="25"/>
  <c r="C240" i="25" l="1"/>
  <c r="O210" i="1"/>
  <c r="C17" i="25"/>
  <c r="R69" i="1"/>
  <c r="O17" i="1" l="1"/>
  <c r="O240" i="1"/>
  <c r="R210" i="1"/>
  <c r="S210" i="1"/>
  <c r="S175" i="1"/>
  <c r="R175" i="1"/>
  <c r="H94" i="24"/>
  <c r="G94" i="24"/>
  <c r="F94" i="24"/>
  <c r="F10" i="24" s="1"/>
  <c r="I10" i="24" s="1"/>
  <c r="C94" i="24"/>
  <c r="C10" i="24" s="1"/>
  <c r="H86" i="24"/>
  <c r="G86" i="24"/>
  <c r="R17" i="1" l="1"/>
  <c r="R240" i="1"/>
  <c r="I86" i="24"/>
  <c r="I94" i="24"/>
  <c r="E402" i="1" l="1"/>
  <c r="E241" i="1" l="1"/>
  <c r="C91" i="24" l="1"/>
  <c r="G91" i="24"/>
  <c r="H91" i="24"/>
  <c r="F91" i="24"/>
  <c r="C399" i="25" l="1"/>
  <c r="O399" i="1" s="1"/>
  <c r="C401" i="25" l="1"/>
  <c r="S399" i="1" l="1"/>
  <c r="R399" i="1"/>
  <c r="R401" i="1" s="1"/>
  <c r="O401" i="1"/>
  <c r="C565" i="25"/>
  <c r="O565" i="1" s="1"/>
  <c r="S565" i="1" l="1"/>
  <c r="R565" i="1"/>
  <c r="D362" i="25"/>
  <c r="E362" i="25"/>
  <c r="F362" i="25"/>
  <c r="G362" i="25"/>
  <c r="H362" i="25"/>
  <c r="I362" i="25"/>
  <c r="J362" i="25"/>
  <c r="K362" i="25"/>
  <c r="L362" i="25"/>
  <c r="M362" i="25"/>
  <c r="N362" i="25"/>
  <c r="O362" i="25"/>
  <c r="P362" i="25"/>
  <c r="Q362" i="25"/>
  <c r="R362" i="25"/>
  <c r="S362" i="25"/>
  <c r="T362" i="25"/>
  <c r="U362" i="25"/>
  <c r="C362" i="25" l="1"/>
  <c r="E9" i="1" l="1"/>
  <c r="K265" i="1" l="1"/>
  <c r="L265" i="1"/>
  <c r="M265" i="1"/>
  <c r="N265" i="1"/>
  <c r="A605" i="25" l="1"/>
  <c r="C502" i="25" l="1"/>
  <c r="O502" i="1" s="1"/>
  <c r="O14" i="1" l="1"/>
  <c r="C14" i="25"/>
  <c r="S502" i="1" l="1"/>
  <c r="R502" i="1"/>
  <c r="R14" i="1" s="1"/>
  <c r="C61" i="25"/>
  <c r="O61" i="1" s="1"/>
  <c r="R61" i="1" l="1"/>
  <c r="F540" i="25"/>
  <c r="H540" i="25"/>
  <c r="J540" i="25"/>
  <c r="K540" i="25"/>
  <c r="L540" i="25"/>
  <c r="N540" i="25"/>
  <c r="O540" i="25"/>
  <c r="P540" i="25"/>
  <c r="T540" i="25"/>
  <c r="D526" i="25"/>
  <c r="F526" i="25"/>
  <c r="H526" i="25"/>
  <c r="J526" i="25"/>
  <c r="K526" i="25"/>
  <c r="L526" i="25"/>
  <c r="N526" i="25"/>
  <c r="P526" i="25"/>
  <c r="T526" i="25"/>
  <c r="D436" i="25"/>
  <c r="E436" i="25"/>
  <c r="F436" i="25"/>
  <c r="G436" i="25"/>
  <c r="H436" i="25"/>
  <c r="I436" i="25"/>
  <c r="J436" i="25"/>
  <c r="K436" i="25"/>
  <c r="L436" i="25"/>
  <c r="M436" i="25"/>
  <c r="N436" i="25"/>
  <c r="O436" i="25"/>
  <c r="P436" i="25"/>
  <c r="Q436" i="25"/>
  <c r="R436" i="25"/>
  <c r="S436" i="25"/>
  <c r="T436" i="25"/>
  <c r="U436" i="25"/>
  <c r="D434" i="25"/>
  <c r="E434" i="25"/>
  <c r="F434" i="25"/>
  <c r="G434" i="25"/>
  <c r="H434" i="25"/>
  <c r="I434" i="25"/>
  <c r="J434" i="25"/>
  <c r="K434" i="25"/>
  <c r="L434" i="25"/>
  <c r="M434" i="25"/>
  <c r="N434" i="25"/>
  <c r="O434" i="25"/>
  <c r="P434" i="25"/>
  <c r="Q434" i="25"/>
  <c r="R434" i="25"/>
  <c r="S434" i="25"/>
  <c r="T434" i="25"/>
  <c r="U434" i="25"/>
  <c r="D267" i="25"/>
  <c r="E267" i="25"/>
  <c r="F267" i="25"/>
  <c r="G267" i="25"/>
  <c r="H267" i="25"/>
  <c r="I267" i="25"/>
  <c r="J267" i="25"/>
  <c r="K267" i="25"/>
  <c r="L267" i="25"/>
  <c r="M267" i="25"/>
  <c r="N267" i="25"/>
  <c r="O267" i="25"/>
  <c r="P267" i="25"/>
  <c r="Q267" i="25"/>
  <c r="R267" i="25"/>
  <c r="S267" i="25"/>
  <c r="T267" i="25"/>
  <c r="U267" i="25"/>
  <c r="D265" i="25"/>
  <c r="E265" i="25"/>
  <c r="F265" i="25"/>
  <c r="G265" i="25"/>
  <c r="H265" i="25"/>
  <c r="I265" i="25"/>
  <c r="J265" i="25"/>
  <c r="K265" i="25"/>
  <c r="L265" i="25"/>
  <c r="M265" i="25"/>
  <c r="N265" i="25"/>
  <c r="O265" i="25"/>
  <c r="P265" i="25"/>
  <c r="Q265" i="25"/>
  <c r="R265" i="25"/>
  <c r="S265" i="25"/>
  <c r="T265" i="25"/>
  <c r="U265" i="25"/>
  <c r="K540" i="1"/>
  <c r="K526" i="1"/>
  <c r="L436" i="1"/>
  <c r="K436" i="1"/>
  <c r="K402" i="1"/>
  <c r="E15" i="1"/>
  <c r="E12" i="1"/>
  <c r="E476" i="1"/>
  <c r="F437" i="25" l="1"/>
  <c r="S61" i="1"/>
  <c r="K9" i="1"/>
  <c r="J523" i="25"/>
  <c r="K537" i="25"/>
  <c r="T537" i="25"/>
  <c r="K602" i="25"/>
  <c r="P537" i="25"/>
  <c r="F672" i="25"/>
  <c r="I270" i="25"/>
  <c r="P511" i="25"/>
  <c r="S270" i="25"/>
  <c r="O270" i="25"/>
  <c r="K270" i="25"/>
  <c r="G270" i="25"/>
  <c r="U305" i="25"/>
  <c r="Q305" i="25"/>
  <c r="M305" i="25"/>
  <c r="I305" i="25"/>
  <c r="E305" i="25"/>
  <c r="K523" i="25"/>
  <c r="K660" i="25"/>
  <c r="L241" i="25"/>
  <c r="Q270" i="25"/>
  <c r="N270" i="25"/>
  <c r="F270" i="25"/>
  <c r="T305" i="25"/>
  <c r="P305" i="25"/>
  <c r="L305" i="25"/>
  <c r="H305" i="25"/>
  <c r="J511" i="25"/>
  <c r="L660" i="25"/>
  <c r="F660" i="25"/>
  <c r="T672" i="25"/>
  <c r="K672" i="25"/>
  <c r="U476" i="25"/>
  <c r="M476" i="25"/>
  <c r="P523" i="25"/>
  <c r="L537" i="25"/>
  <c r="F537" i="25"/>
  <c r="H537" i="25"/>
  <c r="N523" i="25"/>
  <c r="R270" i="25"/>
  <c r="J270" i="25"/>
  <c r="L523" i="25"/>
  <c r="U270" i="25"/>
  <c r="M270" i="25"/>
  <c r="E270" i="25"/>
  <c r="S305" i="25"/>
  <c r="O305" i="25"/>
  <c r="K305" i="25"/>
  <c r="G305" i="25"/>
  <c r="Q476" i="25"/>
  <c r="U511" i="25"/>
  <c r="Q511" i="25"/>
  <c r="M511" i="25"/>
  <c r="I511" i="25"/>
  <c r="E511" i="25"/>
  <c r="P602" i="25"/>
  <c r="J602" i="25"/>
  <c r="P660" i="25"/>
  <c r="J660" i="25"/>
  <c r="J672" i="25"/>
  <c r="D305" i="25"/>
  <c r="R305" i="25"/>
  <c r="N305" i="25"/>
  <c r="J305" i="25"/>
  <c r="F305" i="25"/>
  <c r="D437" i="25"/>
  <c r="T476" i="25"/>
  <c r="P476" i="25"/>
  <c r="L476" i="25"/>
  <c r="H476" i="25"/>
  <c r="D476" i="25"/>
  <c r="F476" i="25"/>
  <c r="R511" i="25"/>
  <c r="N511" i="25"/>
  <c r="F511" i="25"/>
  <c r="T511" i="25"/>
  <c r="L511" i="25"/>
  <c r="H511" i="25"/>
  <c r="D511" i="25"/>
  <c r="N602" i="25"/>
  <c r="F602" i="25"/>
  <c r="N660" i="25"/>
  <c r="H660" i="25"/>
  <c r="N672" i="25"/>
  <c r="S476" i="25"/>
  <c r="K476" i="25"/>
  <c r="O476" i="25"/>
  <c r="G476" i="25"/>
  <c r="T270" i="25"/>
  <c r="P270" i="25"/>
  <c r="L270" i="25"/>
  <c r="H270" i="25"/>
  <c r="D270" i="25"/>
  <c r="R476" i="25"/>
  <c r="N476" i="25"/>
  <c r="J476" i="25"/>
  <c r="P672" i="25"/>
  <c r="S511" i="25"/>
  <c r="O511" i="25"/>
  <c r="K511" i="25"/>
  <c r="G511" i="25"/>
  <c r="J537" i="25"/>
  <c r="L602" i="25"/>
  <c r="H672" i="25"/>
  <c r="I476" i="25"/>
  <c r="E476" i="25"/>
  <c r="N537" i="25"/>
  <c r="L672" i="25"/>
  <c r="P241" i="1"/>
  <c r="L241" i="1"/>
  <c r="K602" i="1"/>
  <c r="Q241" i="1"/>
  <c r="M241" i="1"/>
  <c r="E8" i="1"/>
  <c r="K511" i="1"/>
  <c r="N241" i="1"/>
  <c r="K305" i="1"/>
  <c r="C58" i="25" l="1"/>
  <c r="C62" i="25"/>
  <c r="O62" i="1" s="1"/>
  <c r="C63" i="25"/>
  <c r="O63" i="1" s="1"/>
  <c r="C71" i="25"/>
  <c r="O71" i="1" s="1"/>
  <c r="C65" i="25"/>
  <c r="O65" i="1" s="1"/>
  <c r="E672" i="1"/>
  <c r="K672" i="1"/>
  <c r="E660" i="1"/>
  <c r="E602" i="1"/>
  <c r="E545" i="1"/>
  <c r="Q540" i="1"/>
  <c r="P540" i="1"/>
  <c r="N540" i="1"/>
  <c r="L540" i="1"/>
  <c r="E537" i="1"/>
  <c r="Q526" i="1"/>
  <c r="P526" i="1"/>
  <c r="N526" i="1"/>
  <c r="M526" i="1"/>
  <c r="L526" i="1"/>
  <c r="E523" i="1"/>
  <c r="E511" i="1"/>
  <c r="E437" i="1"/>
  <c r="Q436" i="1"/>
  <c r="P436" i="1"/>
  <c r="N436" i="1"/>
  <c r="M436" i="1"/>
  <c r="Q434" i="1"/>
  <c r="P434" i="1"/>
  <c r="N434" i="1"/>
  <c r="M434" i="1"/>
  <c r="L434" i="1"/>
  <c r="K434" i="1"/>
  <c r="E429" i="1"/>
  <c r="N402" i="1"/>
  <c r="M402" i="1"/>
  <c r="E383" i="1"/>
  <c r="E362" i="1"/>
  <c r="E305" i="1"/>
  <c r="E270" i="1"/>
  <c r="Q267" i="1"/>
  <c r="P267" i="1"/>
  <c r="M267" i="1"/>
  <c r="L267" i="1"/>
  <c r="K267" i="1"/>
  <c r="Q265" i="1"/>
  <c r="P265" i="1"/>
  <c r="E262" i="1"/>
  <c r="K241" i="1"/>
  <c r="E16" i="1"/>
  <c r="Q16" i="1"/>
  <c r="P16" i="1"/>
  <c r="Q13" i="1"/>
  <c r="P13" i="1"/>
  <c r="E13" i="1"/>
  <c r="Q10" i="1"/>
  <c r="P10" i="1"/>
  <c r="O58" i="1" l="1"/>
  <c r="S63" i="1"/>
  <c r="S65" i="1"/>
  <c r="R65" i="1"/>
  <c r="S71" i="1"/>
  <c r="R71" i="1"/>
  <c r="K12" i="1"/>
  <c r="L15" i="1"/>
  <c r="L16" i="1" s="1"/>
  <c r="M15" i="1"/>
  <c r="N12" i="1"/>
  <c r="N13" i="1" s="1"/>
  <c r="N15" i="1"/>
  <c r="L402" i="1"/>
  <c r="L9" i="1"/>
  <c r="L10" i="1" s="1"/>
  <c r="L12" i="1"/>
  <c r="L13" i="1" s="1"/>
  <c r="M12" i="1"/>
  <c r="M13" i="1" s="1"/>
  <c r="M9" i="1"/>
  <c r="M10" i="1" s="1"/>
  <c r="K15" i="1"/>
  <c r="K16" i="1" s="1"/>
  <c r="N9" i="1"/>
  <c r="N10" i="1" s="1"/>
  <c r="K10" i="1"/>
  <c r="K270" i="1"/>
  <c r="K545" i="1"/>
  <c r="L545" i="1"/>
  <c r="N545" i="1"/>
  <c r="Q270" i="1"/>
  <c r="M429" i="1"/>
  <c r="L672" i="1"/>
  <c r="N362" i="1"/>
  <c r="N383" i="1"/>
  <c r="N602" i="1"/>
  <c r="M672" i="1"/>
  <c r="K437" i="1"/>
  <c r="L511" i="1"/>
  <c r="N660" i="1"/>
  <c r="K262" i="1"/>
  <c r="L270" i="1"/>
  <c r="P270" i="1"/>
  <c r="N429" i="1"/>
  <c r="N523" i="1"/>
  <c r="L537" i="1"/>
  <c r="K523" i="1"/>
  <c r="K660" i="1"/>
  <c r="L437" i="1"/>
  <c r="L476" i="1"/>
  <c r="M362" i="1"/>
  <c r="M476" i="1"/>
  <c r="L602" i="1"/>
  <c r="N305" i="1"/>
  <c r="L383" i="1"/>
  <c r="M523" i="1"/>
  <c r="M545" i="1"/>
  <c r="M602" i="1"/>
  <c r="L262" i="1"/>
  <c r="P262" i="1"/>
  <c r="L305" i="1"/>
  <c r="K362" i="1"/>
  <c r="K383" i="1"/>
  <c r="K476" i="1"/>
  <c r="M537" i="1"/>
  <c r="M262" i="1"/>
  <c r="Q262" i="1"/>
  <c r="M270" i="1"/>
  <c r="L362" i="1"/>
  <c r="N437" i="1"/>
  <c r="N537" i="1"/>
  <c r="M660" i="1"/>
  <c r="N476" i="1"/>
  <c r="N262" i="1"/>
  <c r="M305" i="1"/>
  <c r="M383" i="1"/>
  <c r="N270" i="1"/>
  <c r="M437" i="1"/>
  <c r="K429" i="1"/>
  <c r="K537" i="1"/>
  <c r="L429" i="1"/>
  <c r="M511" i="1"/>
  <c r="N511" i="1"/>
  <c r="L523" i="1"/>
  <c r="L660" i="1"/>
  <c r="N672" i="1"/>
  <c r="E10" i="1"/>
  <c r="R58" i="1" l="1"/>
  <c r="S58" i="1"/>
  <c r="S43" i="1"/>
  <c r="R43" i="1"/>
  <c r="R63" i="1"/>
  <c r="R64" i="1"/>
  <c r="S64" i="1"/>
  <c r="R62" i="1"/>
  <c r="S62" i="1"/>
  <c r="N16" i="1"/>
  <c r="N8" i="1"/>
  <c r="K8" i="1"/>
  <c r="L8" i="1"/>
  <c r="M16" i="1" l="1"/>
  <c r="M8" i="1"/>
  <c r="F523" i="25" l="1"/>
  <c r="C68" i="25" l="1"/>
  <c r="O68" i="1" s="1"/>
  <c r="C70" i="25"/>
  <c r="O70" i="1" s="1"/>
  <c r="S55" i="1" l="1"/>
  <c r="R55" i="1"/>
  <c r="R70" i="1"/>
  <c r="S70" i="1"/>
  <c r="S68" i="1"/>
  <c r="R68" i="1"/>
  <c r="F7" i="24"/>
  <c r="C267" i="25" l="1"/>
  <c r="O267" i="1"/>
  <c r="P262" i="25"/>
  <c r="N262" i="25"/>
  <c r="F262" i="25"/>
  <c r="J262" i="25"/>
  <c r="H262" i="25"/>
  <c r="L262" i="25"/>
  <c r="K262" i="25"/>
  <c r="K241" i="25"/>
  <c r="P241" i="25"/>
  <c r="N241" i="25"/>
  <c r="J241" i="25"/>
  <c r="C387" i="25" l="1"/>
  <c r="O387" i="1" s="1"/>
  <c r="R267" i="1" l="1"/>
  <c r="M262" i="25"/>
  <c r="E262" i="25"/>
  <c r="Q262" i="25"/>
  <c r="G262" i="25"/>
  <c r="I262" i="25"/>
  <c r="O262" i="25"/>
  <c r="R262" i="25"/>
  <c r="S262" i="25"/>
  <c r="D262" i="25" l="1"/>
  <c r="C250" i="25"/>
  <c r="C386" i="25"/>
  <c r="O386" i="1" s="1"/>
  <c r="C395" i="25"/>
  <c r="O395" i="1" s="1"/>
  <c r="O396" i="1" l="1"/>
  <c r="C396" i="25"/>
  <c r="S386" i="1"/>
  <c r="R386" i="1"/>
  <c r="O250" i="1"/>
  <c r="C265" i="25"/>
  <c r="O265" i="1"/>
  <c r="U262" i="25"/>
  <c r="R395" i="1" l="1"/>
  <c r="S395" i="1"/>
  <c r="S394" i="1"/>
  <c r="R394" i="1"/>
  <c r="C304" i="25"/>
  <c r="R265" i="1"/>
  <c r="T262" i="25"/>
  <c r="S672" i="25"/>
  <c r="R672" i="25"/>
  <c r="Q672" i="25"/>
  <c r="O672" i="25"/>
  <c r="O545" i="25"/>
  <c r="M672" i="25"/>
  <c r="I672" i="25"/>
  <c r="G672" i="25"/>
  <c r="S540" i="25"/>
  <c r="R540" i="25"/>
  <c r="Q540" i="25"/>
  <c r="M540" i="25"/>
  <c r="I540" i="25"/>
  <c r="G540" i="25"/>
  <c r="E540" i="25"/>
  <c r="R396" i="1" l="1"/>
  <c r="C305" i="25"/>
  <c r="C262" i="25"/>
  <c r="E672" i="25"/>
  <c r="D672" i="25"/>
  <c r="D540" i="25"/>
  <c r="D537" i="25"/>
  <c r="E526" i="25"/>
  <c r="M526" i="25"/>
  <c r="S523" i="25"/>
  <c r="H523" i="25"/>
  <c r="O402" i="25"/>
  <c r="G523" i="25"/>
  <c r="I526" i="25"/>
  <c r="R526" i="25"/>
  <c r="E523" i="25"/>
  <c r="O526" i="25"/>
  <c r="Q526" i="25"/>
  <c r="S526" i="25"/>
  <c r="I523" i="25"/>
  <c r="G526" i="25"/>
  <c r="C493" i="25"/>
  <c r="O493" i="1" s="1"/>
  <c r="C449" i="25"/>
  <c r="O449" i="1" s="1"/>
  <c r="C315" i="25"/>
  <c r="O315" i="1" s="1"/>
  <c r="C559" i="25"/>
  <c r="O559" i="1" s="1"/>
  <c r="C518" i="25"/>
  <c r="O518" i="1" s="1"/>
  <c r="O429" i="25"/>
  <c r="U672" i="25"/>
  <c r="C414" i="25"/>
  <c r="O414" i="1" s="1"/>
  <c r="C316" i="25"/>
  <c r="O316" i="1" s="1"/>
  <c r="O437" i="25"/>
  <c r="C562" i="25"/>
  <c r="O562" i="1" s="1"/>
  <c r="C564" i="25"/>
  <c r="O564" i="1" s="1"/>
  <c r="C563" i="25"/>
  <c r="O563" i="1" s="1"/>
  <c r="S315" i="1" l="1"/>
  <c r="R315" i="1"/>
  <c r="S316" i="1"/>
  <c r="R316" i="1"/>
  <c r="S559" i="1"/>
  <c r="R559" i="1"/>
  <c r="S564" i="1"/>
  <c r="R564" i="1"/>
  <c r="S563" i="1"/>
  <c r="R563" i="1"/>
  <c r="S562" i="1"/>
  <c r="R562" i="1"/>
  <c r="S493" i="1"/>
  <c r="R493" i="1"/>
  <c r="R449" i="1"/>
  <c r="S449" i="1"/>
  <c r="S518" i="1"/>
  <c r="R518" i="1"/>
  <c r="S414" i="1"/>
  <c r="R414" i="1"/>
  <c r="C519" i="25"/>
  <c r="O516" i="1"/>
  <c r="C516" i="25"/>
  <c r="C428" i="25"/>
  <c r="O15" i="25"/>
  <c r="I537" i="25"/>
  <c r="R537" i="25"/>
  <c r="R523" i="25"/>
  <c r="O9" i="25"/>
  <c r="D523" i="25"/>
  <c r="O12" i="25"/>
  <c r="O660" i="25"/>
  <c r="M523" i="25"/>
  <c r="E537" i="25"/>
  <c r="S537" i="25"/>
  <c r="M537" i="25"/>
  <c r="D660" i="25"/>
  <c r="G660" i="25"/>
  <c r="Q660" i="25"/>
  <c r="O523" i="25"/>
  <c r="O537" i="25"/>
  <c r="E660" i="25"/>
  <c r="I660" i="25"/>
  <c r="R602" i="25"/>
  <c r="G602" i="25"/>
  <c r="I602" i="25"/>
  <c r="G537" i="25"/>
  <c r="Q537" i="25"/>
  <c r="Q523" i="25"/>
  <c r="E602" i="25"/>
  <c r="O602" i="25"/>
  <c r="R660" i="25"/>
  <c r="D602" i="25"/>
  <c r="C539" i="25"/>
  <c r="O539" i="1" s="1"/>
  <c r="U540" i="25"/>
  <c r="U526" i="25"/>
  <c r="M602" i="25"/>
  <c r="S660" i="25"/>
  <c r="M660" i="25"/>
  <c r="H602" i="25"/>
  <c r="S602" i="25"/>
  <c r="C617" i="25"/>
  <c r="O617" i="1" s="1"/>
  <c r="C619" i="25"/>
  <c r="O619" i="1" s="1"/>
  <c r="C614" i="25"/>
  <c r="O614" i="1" s="1"/>
  <c r="C509" i="25"/>
  <c r="O509" i="1" s="1"/>
  <c r="C558" i="25"/>
  <c r="O558" i="1" s="1"/>
  <c r="C616" i="25"/>
  <c r="O616" i="1" s="1"/>
  <c r="C491" i="25"/>
  <c r="O491" i="1" s="1"/>
  <c r="C613" i="25"/>
  <c r="O613" i="1" s="1"/>
  <c r="C503" i="25"/>
  <c r="O503" i="1" s="1"/>
  <c r="C412" i="25"/>
  <c r="O412" i="1" s="1"/>
  <c r="C620" i="25"/>
  <c r="O620" i="1" s="1"/>
  <c r="C435" i="25"/>
  <c r="O435" i="1" s="1"/>
  <c r="C492" i="25"/>
  <c r="O492" i="1" s="1"/>
  <c r="C560" i="25"/>
  <c r="O560" i="1" s="1"/>
  <c r="C615" i="25"/>
  <c r="O615" i="1" s="1"/>
  <c r="C508" i="25"/>
  <c r="O508" i="1" s="1"/>
  <c r="C618" i="25"/>
  <c r="O618" i="1" s="1"/>
  <c r="C410" i="25"/>
  <c r="O410" i="1" s="1"/>
  <c r="C59" i="25"/>
  <c r="C66" i="25"/>
  <c r="O66" i="1" s="1"/>
  <c r="C72" i="25"/>
  <c r="O72" i="1" s="1"/>
  <c r="O59" i="1" l="1"/>
  <c r="S560" i="1"/>
  <c r="R560" i="1"/>
  <c r="S558" i="1"/>
  <c r="R558" i="1"/>
  <c r="C504" i="25"/>
  <c r="R492" i="1"/>
  <c r="S492" i="1"/>
  <c r="S491" i="1"/>
  <c r="R491" i="1"/>
  <c r="C510" i="25"/>
  <c r="S509" i="1"/>
  <c r="R509" i="1"/>
  <c r="R616" i="1"/>
  <c r="R615" i="1"/>
  <c r="S513" i="1"/>
  <c r="R513" i="1"/>
  <c r="S405" i="1"/>
  <c r="R405" i="1"/>
  <c r="C74" i="25"/>
  <c r="S617" i="1"/>
  <c r="R617" i="1"/>
  <c r="S620" i="1"/>
  <c r="R620" i="1"/>
  <c r="R72" i="1"/>
  <c r="S72" i="1"/>
  <c r="S615" i="1"/>
  <c r="R614" i="1"/>
  <c r="S614" i="1"/>
  <c r="S539" i="1"/>
  <c r="R539" i="1"/>
  <c r="S435" i="1"/>
  <c r="R435" i="1"/>
  <c r="S618" i="1"/>
  <c r="R618" i="1"/>
  <c r="S613" i="1"/>
  <c r="R613" i="1"/>
  <c r="S410" i="1"/>
  <c r="R410" i="1"/>
  <c r="R412" i="1"/>
  <c r="S412" i="1"/>
  <c r="S619" i="1"/>
  <c r="R619" i="1"/>
  <c r="C621" i="25"/>
  <c r="C415" i="25"/>
  <c r="C494" i="25"/>
  <c r="C317" i="25"/>
  <c r="O317" i="1"/>
  <c r="C540" i="25"/>
  <c r="C545" i="25" s="1"/>
  <c r="C526" i="25"/>
  <c r="U523" i="25"/>
  <c r="C436" i="25"/>
  <c r="U537" i="25"/>
  <c r="U660" i="25"/>
  <c r="C434" i="25"/>
  <c r="C561" i="25"/>
  <c r="O561" i="1" s="1"/>
  <c r="U602" i="25"/>
  <c r="C533" i="25"/>
  <c r="O533" i="1" s="1"/>
  <c r="M241" i="25"/>
  <c r="O241" i="25"/>
  <c r="Q241" i="25"/>
  <c r="I241" i="25"/>
  <c r="F241" i="25"/>
  <c r="R241" i="25"/>
  <c r="G241" i="25"/>
  <c r="H241" i="25"/>
  <c r="C385" i="25"/>
  <c r="O385" i="1" s="1"/>
  <c r="S59" i="1" l="1"/>
  <c r="S561" i="1"/>
  <c r="R561" i="1"/>
  <c r="S508" i="1"/>
  <c r="R508" i="1"/>
  <c r="R510" i="1" s="1"/>
  <c r="O510" i="1"/>
  <c r="S503" i="1"/>
  <c r="R503" i="1"/>
  <c r="R504" i="1" s="1"/>
  <c r="O504" i="1"/>
  <c r="R59" i="1"/>
  <c r="S616" i="1"/>
  <c r="O621" i="1"/>
  <c r="C566" i="25"/>
  <c r="R413" i="1"/>
  <c r="S413" i="1"/>
  <c r="S411" i="1"/>
  <c r="R411" i="1"/>
  <c r="S387" i="1"/>
  <c r="R387" i="1"/>
  <c r="S57" i="1"/>
  <c r="T57" i="1" s="1"/>
  <c r="R57" i="1"/>
  <c r="S56" i="1"/>
  <c r="R56" i="1"/>
  <c r="S49" i="1"/>
  <c r="R49" i="1"/>
  <c r="O74" i="1"/>
  <c r="O388" i="1"/>
  <c r="C388" i="25"/>
  <c r="R385" i="1"/>
  <c r="S66" i="1"/>
  <c r="R66" i="1"/>
  <c r="S533" i="1"/>
  <c r="R533" i="1"/>
  <c r="O566" i="1"/>
  <c r="O494" i="1"/>
  <c r="O415" i="1"/>
  <c r="R516" i="1"/>
  <c r="R317" i="1"/>
  <c r="O436" i="1"/>
  <c r="O434" i="1"/>
  <c r="R434" i="1"/>
  <c r="O291" i="1"/>
  <c r="O305" i="1" s="1"/>
  <c r="R291" i="1"/>
  <c r="R305" i="1" s="1"/>
  <c r="C536" i="25"/>
  <c r="T523" i="25"/>
  <c r="C270" i="25"/>
  <c r="O540" i="1"/>
  <c r="O545" i="1" s="1"/>
  <c r="C437" i="25"/>
  <c r="T602" i="25"/>
  <c r="C511" i="25"/>
  <c r="T660" i="25"/>
  <c r="R494" i="1" l="1"/>
  <c r="R388" i="1"/>
  <c r="R534" i="1"/>
  <c r="R536" i="1" s="1"/>
  <c r="S534" i="1"/>
  <c r="R74" i="1"/>
  <c r="S385" i="1"/>
  <c r="R566" i="1"/>
  <c r="R621" i="1"/>
  <c r="O519" i="1"/>
  <c r="O511" i="1"/>
  <c r="O437" i="1"/>
  <c r="O536" i="1"/>
  <c r="R540" i="1"/>
  <c r="R545" i="1" s="1"/>
  <c r="C429" i="25"/>
  <c r="O383" i="1"/>
  <c r="O270" i="1"/>
  <c r="C523" i="25"/>
  <c r="C660" i="25"/>
  <c r="R436" i="1"/>
  <c r="R437" i="1" s="1"/>
  <c r="R270" i="1"/>
  <c r="D241" i="25"/>
  <c r="E241" i="25"/>
  <c r="R519" i="1" l="1"/>
  <c r="R523" i="1" s="1"/>
  <c r="R511" i="1"/>
  <c r="R423" i="1"/>
  <c r="O523" i="1"/>
  <c r="R383" i="1"/>
  <c r="M12" i="25"/>
  <c r="N12" i="25"/>
  <c r="P12" i="25"/>
  <c r="R12" i="25"/>
  <c r="S12" i="25"/>
  <c r="T12" i="25"/>
  <c r="U12" i="25"/>
  <c r="O428" i="1" l="1"/>
  <c r="R428" i="1" l="1"/>
  <c r="E545" i="25"/>
  <c r="I545" i="25" l="1"/>
  <c r="I15" i="25"/>
  <c r="J545" i="25"/>
  <c r="J15" i="25"/>
  <c r="Q545" i="25"/>
  <c r="Q15" i="25"/>
  <c r="K545" i="25"/>
  <c r="K15" i="25"/>
  <c r="T545" i="25"/>
  <c r="T15" i="25"/>
  <c r="P545" i="25"/>
  <c r="P15" i="25"/>
  <c r="R545" i="25"/>
  <c r="R15" i="25"/>
  <c r="F545" i="25"/>
  <c r="F15" i="25"/>
  <c r="L545" i="25"/>
  <c r="L15" i="25"/>
  <c r="S545" i="25"/>
  <c r="S15" i="25"/>
  <c r="G545" i="25"/>
  <c r="G15" i="25"/>
  <c r="M545" i="25"/>
  <c r="M15" i="25"/>
  <c r="H545" i="25"/>
  <c r="H15" i="25"/>
  <c r="N545" i="25"/>
  <c r="N15" i="25"/>
  <c r="U545" i="25"/>
  <c r="U15" i="25"/>
  <c r="D545" i="25"/>
  <c r="E15" i="25" l="1"/>
  <c r="Q402" i="25" l="1"/>
  <c r="Q9" i="25"/>
  <c r="U402" i="25"/>
  <c r="U9" i="25"/>
  <c r="T402" i="25"/>
  <c r="T9" i="25"/>
  <c r="K402" i="25"/>
  <c r="K9" i="25"/>
  <c r="S402" i="25"/>
  <c r="S9" i="25"/>
  <c r="J402" i="25"/>
  <c r="J9" i="25"/>
  <c r="F402" i="25"/>
  <c r="F9" i="25"/>
  <c r="L402" i="25"/>
  <c r="L9" i="25"/>
  <c r="H402" i="25"/>
  <c r="H9" i="25"/>
  <c r="P402" i="25"/>
  <c r="P9" i="25"/>
  <c r="G402" i="25"/>
  <c r="G9" i="25"/>
  <c r="N402" i="25"/>
  <c r="N9" i="25"/>
  <c r="D402" i="25"/>
  <c r="D9" i="25"/>
  <c r="R402" i="25"/>
  <c r="R9" i="25"/>
  <c r="M402" i="25"/>
  <c r="M9" i="25"/>
  <c r="I402" i="25"/>
  <c r="I9" i="25"/>
  <c r="E402" i="25"/>
  <c r="E9" i="25"/>
  <c r="C402" i="25" l="1"/>
  <c r="O402" i="1" l="1"/>
  <c r="K12" i="25"/>
  <c r="E12" i="25"/>
  <c r="L12" i="25"/>
  <c r="H12" i="25"/>
  <c r="J12" i="25"/>
  <c r="I12" i="25"/>
  <c r="G12" i="25"/>
  <c r="F12" i="25"/>
  <c r="K429" i="25"/>
  <c r="R402" i="1" l="1"/>
  <c r="N437" i="25"/>
  <c r="G437" i="25"/>
  <c r="J437" i="25"/>
  <c r="L437" i="25"/>
  <c r="S437" i="25"/>
  <c r="H429" i="25"/>
  <c r="K437" i="25"/>
  <c r="R437" i="25"/>
  <c r="L429" i="25"/>
  <c r="J429" i="25"/>
  <c r="U437" i="25"/>
  <c r="H437" i="25"/>
  <c r="I437" i="25"/>
  <c r="P429" i="25"/>
  <c r="E437" i="25"/>
  <c r="M437" i="25"/>
  <c r="S429" i="25"/>
  <c r="N429" i="25"/>
  <c r="P437" i="25"/>
  <c r="F429" i="25" l="1"/>
  <c r="T437" i="25" l="1"/>
  <c r="G429" i="25"/>
  <c r="U429" i="25"/>
  <c r="T429" i="25"/>
  <c r="R429" i="25"/>
  <c r="D429" i="25"/>
  <c r="E429" i="25"/>
  <c r="M429" i="25"/>
  <c r="I429" i="25"/>
  <c r="D15" i="25"/>
  <c r="Q429" i="25" l="1"/>
  <c r="Q437" i="25"/>
  <c r="I91" i="24" l="1"/>
  <c r="I8" i="25" l="1"/>
  <c r="F8" i="25"/>
  <c r="L8" i="25"/>
  <c r="P8" i="25"/>
  <c r="K8" i="25"/>
  <c r="G8" i="25"/>
  <c r="R8" i="25"/>
  <c r="M8" i="25"/>
  <c r="D12" i="25"/>
  <c r="E8" i="25"/>
  <c r="H8" i="25"/>
  <c r="J8" i="25"/>
  <c r="D8" i="25" l="1"/>
  <c r="O8" i="25" l="1"/>
  <c r="N8" i="25" l="1"/>
  <c r="T241" i="25" l="1"/>
  <c r="C450" i="25"/>
  <c r="C11" i="25" s="1"/>
  <c r="O450" i="1" l="1"/>
  <c r="O11" i="1" s="1"/>
  <c r="S670" i="1"/>
  <c r="R670" i="1"/>
  <c r="C451" i="25"/>
  <c r="C671" i="25"/>
  <c r="R450" i="1" l="1"/>
  <c r="R11" i="1" s="1"/>
  <c r="S450" i="1"/>
  <c r="O451" i="1"/>
  <c r="O463" i="1"/>
  <c r="O526" i="1"/>
  <c r="O671" i="1"/>
  <c r="C15" i="25"/>
  <c r="C16" i="25" s="1"/>
  <c r="C537" i="25"/>
  <c r="C9" i="25"/>
  <c r="C10" i="25" s="1"/>
  <c r="C672" i="25"/>
  <c r="C476" i="25"/>
  <c r="T8" i="25"/>
  <c r="R463" i="1" l="1"/>
  <c r="R451" i="1"/>
  <c r="O660" i="1"/>
  <c r="R526" i="1"/>
  <c r="R537" i="1" s="1"/>
  <c r="R671" i="1"/>
  <c r="R672" i="1" s="1"/>
  <c r="O672" i="1"/>
  <c r="O537" i="1"/>
  <c r="C241" i="25"/>
  <c r="S241" i="25"/>
  <c r="U8" i="25"/>
  <c r="O476" i="1" l="1"/>
  <c r="R476" i="1"/>
  <c r="S8" i="25"/>
  <c r="U241" i="25"/>
  <c r="O262" i="1" l="1"/>
  <c r="R250" i="1"/>
  <c r="O241" i="1"/>
  <c r="O9" i="1"/>
  <c r="O10" i="1" s="1"/>
  <c r="R415" i="1" l="1"/>
  <c r="R429" i="1" s="1"/>
  <c r="R262" i="1"/>
  <c r="O429" i="1"/>
  <c r="R9" i="1" l="1"/>
  <c r="R10" i="1" s="1"/>
  <c r="O362" i="1"/>
  <c r="R362" i="1" l="1"/>
  <c r="K13" i="1"/>
  <c r="R660" i="1" l="1"/>
  <c r="R241" i="1"/>
  <c r="I7" i="24" l="1"/>
  <c r="Q602" i="25"/>
  <c r="Q12" i="25" l="1"/>
  <c r="Q8" i="25" s="1"/>
  <c r="C12" i="25" l="1"/>
  <c r="C602" i="25"/>
  <c r="C13" i="25" l="1"/>
  <c r="C8" i="25"/>
  <c r="O15" i="1" l="1"/>
  <c r="O16" i="1" s="1"/>
  <c r="O12" i="1"/>
  <c r="O602" i="1" l="1"/>
  <c r="R15" i="1"/>
  <c r="R16" i="1" s="1"/>
  <c r="R602" i="1"/>
  <c r="O8" i="1"/>
  <c r="R8" i="1" s="1"/>
  <c r="O13" i="1"/>
  <c r="R13" i="1" s="1"/>
  <c r="R12" i="1"/>
  <c r="C7" i="24" l="1"/>
  <c r="R173" i="41" l="1"/>
  <c r="S173" i="41" s="1"/>
  <c r="T173" i="41" s="1"/>
  <c r="R176" i="41"/>
  <c r="S176" i="41" s="1"/>
  <c r="T176" i="41" s="1"/>
  <c r="R179" i="41"/>
  <c r="S179" i="41" s="1"/>
  <c r="T179" i="41" s="1"/>
  <c r="R168" i="41"/>
  <c r="S168" i="41" s="1"/>
  <c r="T168" i="41" s="1"/>
  <c r="R193" i="41"/>
  <c r="S193" i="41" s="1"/>
  <c r="T193" i="41" s="1"/>
  <c r="R202" i="41"/>
  <c r="S202" i="41" s="1"/>
  <c r="T202" i="41" s="1"/>
  <c r="R148" i="41"/>
  <c r="S148" i="41" s="1"/>
  <c r="T148" i="41" s="1"/>
  <c r="R120" i="41"/>
  <c r="S120" i="41" s="1"/>
  <c r="T120" i="41" s="1"/>
  <c r="R108" i="41"/>
  <c r="S108" i="41" s="1"/>
  <c r="T108" i="41" s="1"/>
  <c r="R123" i="41"/>
  <c r="S123" i="41" s="1"/>
  <c r="T123" i="41" s="1"/>
  <c r="R201" i="41"/>
  <c r="S201" i="41" s="1"/>
  <c r="T201" i="41" s="1"/>
  <c r="R112" i="41"/>
  <c r="S112" i="41" s="1"/>
  <c r="T112" i="41" s="1"/>
  <c r="R84" i="41"/>
  <c r="S84" i="41" s="1"/>
  <c r="T84" i="41" s="1"/>
  <c r="R192" i="41"/>
  <c r="S192" i="41" s="1"/>
  <c r="T192" i="41" s="1"/>
  <c r="R170" i="41"/>
  <c r="S170" i="41" s="1"/>
  <c r="T170" i="41" s="1"/>
  <c r="R156" i="41"/>
  <c r="S156" i="41" s="1"/>
  <c r="T156" i="41" s="1"/>
  <c r="R110" i="41"/>
  <c r="S110" i="41" s="1"/>
  <c r="T110" i="41" s="1"/>
  <c r="R83" i="41"/>
  <c r="S83" i="41" s="1"/>
  <c r="T83" i="41" s="1"/>
  <c r="R162" i="41"/>
  <c r="S162" i="41" s="1"/>
  <c r="T162" i="41" s="1"/>
  <c r="R74" i="41"/>
  <c r="S74" i="41" s="1"/>
  <c r="T74" i="41" s="1"/>
  <c r="R139" i="41"/>
  <c r="S139" i="41" s="1"/>
  <c r="T139" i="41" s="1"/>
  <c r="R119" i="41"/>
  <c r="S119" i="41" s="1"/>
  <c r="T119" i="41" s="1"/>
  <c r="R85" i="41"/>
  <c r="S85" i="41" s="1"/>
  <c r="T85" i="41" s="1"/>
  <c r="R94" i="41"/>
  <c r="S94" i="41" s="1"/>
  <c r="T94" i="41" s="1"/>
  <c r="R182" i="41"/>
  <c r="S182" i="41" s="1"/>
  <c r="T182" i="41" s="1"/>
  <c r="R126" i="41"/>
  <c r="S126" i="41" s="1"/>
  <c r="T126" i="41" s="1"/>
  <c r="R101" i="41"/>
  <c r="S101" i="41" s="1"/>
  <c r="T101" i="41" s="1"/>
  <c r="R166" i="41"/>
  <c r="S166" i="41" s="1"/>
  <c r="T166" i="41" s="1"/>
  <c r="R177" i="41"/>
  <c r="S177" i="41" s="1"/>
  <c r="T177" i="41" s="1"/>
  <c r="R169" i="41"/>
  <c r="S169" i="41" s="1"/>
  <c r="T169" i="41" s="1"/>
  <c r="R186" i="41"/>
  <c r="S186" i="41" s="1"/>
  <c r="T186" i="41" s="1"/>
  <c r="R133" i="41"/>
  <c r="S133" i="41" s="1"/>
  <c r="T133" i="41" s="1"/>
  <c r="R136" i="41"/>
  <c r="S136" i="41" s="1"/>
  <c r="T136" i="41" s="1"/>
  <c r="R122" i="41"/>
  <c r="S122" i="41" s="1"/>
  <c r="T122" i="41" s="1"/>
  <c r="R145" i="41"/>
  <c r="S145" i="41" s="1"/>
  <c r="T145" i="41" s="1"/>
  <c r="R158" i="41"/>
  <c r="S158" i="41" s="1"/>
  <c r="T158" i="41" s="1"/>
  <c r="R93" i="41"/>
  <c r="S93" i="41" s="1"/>
  <c r="T93" i="41" s="1"/>
  <c r="R71" i="41"/>
  <c r="S71" i="41" s="1"/>
  <c r="T71" i="41" s="1"/>
  <c r="R157" i="41"/>
  <c r="S157" i="41" s="1"/>
  <c r="T157" i="41" s="1"/>
  <c r="R86" i="41"/>
  <c r="S86" i="41" s="1"/>
  <c r="T86" i="41" s="1"/>
  <c r="R200" i="41"/>
  <c r="S200" i="41" s="1"/>
  <c r="T200" i="41" s="1"/>
  <c r="R174" i="41"/>
  <c r="S174" i="41" s="1"/>
  <c r="T174" i="41" s="1"/>
  <c r="R111" i="41"/>
  <c r="S111" i="41" s="1"/>
  <c r="T111" i="41" s="1"/>
  <c r="R132" i="41"/>
  <c r="S132" i="41" s="1"/>
  <c r="T132" i="41" s="1"/>
  <c r="R107" i="41"/>
  <c r="S107" i="41" s="1"/>
  <c r="T107" i="41" s="1"/>
  <c r="R103" i="41"/>
  <c r="S103" i="41" s="1"/>
  <c r="T103" i="41" s="1"/>
  <c r="R75" i="41"/>
  <c r="S75" i="41" s="1"/>
  <c r="T75" i="41" s="1"/>
  <c r="R90" i="41"/>
  <c r="S90" i="41" s="1"/>
  <c r="T90" i="41" s="1"/>
  <c r="R70" i="41"/>
  <c r="S70" i="41" s="1"/>
  <c r="T70" i="41" s="1"/>
  <c r="R183" i="41"/>
  <c r="S183" i="41" s="1"/>
  <c r="T183" i="41" s="1"/>
  <c r="R149" i="41"/>
  <c r="S149" i="41" s="1"/>
  <c r="T149" i="41" s="1"/>
  <c r="R128" i="41"/>
  <c r="S128" i="41" s="1"/>
  <c r="T128" i="41" s="1"/>
  <c r="R95" i="41"/>
  <c r="S95" i="41" s="1"/>
  <c r="T95" i="41" s="1"/>
  <c r="R137" i="41"/>
  <c r="S137" i="41" s="1"/>
  <c r="T137" i="41" s="1"/>
  <c r="R99" i="41"/>
  <c r="S99" i="41" s="1"/>
  <c r="T99" i="41" s="1"/>
  <c r="R67" i="41"/>
  <c r="S67" i="41" s="1"/>
  <c r="T67" i="41" s="1"/>
  <c r="R68" i="41"/>
  <c r="S68" i="41" s="1"/>
  <c r="T68" i="41" s="1"/>
  <c r="R140" i="41"/>
  <c r="S140" i="41" s="1"/>
  <c r="T140" i="41" s="1"/>
  <c r="R89" i="41"/>
  <c r="S89" i="41" s="1"/>
  <c r="T89" i="41" s="1"/>
  <c r="R161" i="41"/>
  <c r="S161" i="41" s="1"/>
  <c r="T161" i="41" s="1"/>
  <c r="R115" i="41"/>
  <c r="S115" i="41" s="1"/>
  <c r="T115" i="41" s="1"/>
  <c r="R197" i="41"/>
  <c r="S197" i="41" s="1"/>
  <c r="T197" i="41" s="1"/>
  <c r="R188" i="41"/>
  <c r="S188" i="41" s="1"/>
  <c r="T188" i="41" s="1"/>
  <c r="R167" i="41"/>
  <c r="S167" i="41" s="1"/>
  <c r="T167" i="41" s="1"/>
  <c r="R142" i="41"/>
  <c r="S142" i="41" s="1"/>
  <c r="T142" i="41" s="1"/>
  <c r="R143" i="41"/>
  <c r="S143" i="41" s="1"/>
  <c r="T143" i="41" s="1"/>
  <c r="R91" i="41"/>
  <c r="S91" i="41" s="1"/>
  <c r="T91" i="41" s="1"/>
  <c r="R64" i="41"/>
  <c r="S64" i="41" s="1"/>
  <c r="T64" i="41" s="1"/>
  <c r="R185" i="41"/>
  <c r="S185" i="41" s="1"/>
  <c r="T185" i="41" s="1"/>
  <c r="R172" i="41"/>
  <c r="S172" i="41" s="1"/>
  <c r="T172" i="41" s="1"/>
  <c r="R187" i="41"/>
  <c r="S187" i="41" s="1"/>
  <c r="T187" i="41" s="1"/>
  <c r="R114" i="41"/>
  <c r="S114" i="41" s="1"/>
  <c r="T114" i="41" s="1"/>
  <c r="R106" i="41"/>
  <c r="S106" i="41" s="1"/>
  <c r="T106" i="41" s="1"/>
  <c r="R127" i="41"/>
  <c r="S127" i="41" s="1"/>
  <c r="T127" i="41" s="1"/>
  <c r="R194" i="41"/>
  <c r="S194" i="41" s="1"/>
  <c r="T194" i="41" s="1"/>
  <c r="R151" i="41"/>
  <c r="S151" i="41" s="1"/>
  <c r="T151" i="41" s="1"/>
  <c r="R92" i="41"/>
  <c r="S92" i="41" s="1"/>
  <c r="T92" i="41" s="1"/>
  <c r="R138" i="41"/>
  <c r="S138" i="41" s="1"/>
  <c r="T138" i="41" s="1"/>
  <c r="R105" i="41"/>
  <c r="S105" i="41" s="1"/>
  <c r="T105" i="41" s="1"/>
  <c r="R79" i="41"/>
  <c r="S79" i="41" s="1"/>
  <c r="T79" i="41" s="1"/>
  <c r="R164" i="41"/>
  <c r="S164" i="41" s="1"/>
  <c r="T164" i="41" s="1"/>
  <c r="R73" i="41"/>
  <c r="S73" i="41" s="1"/>
  <c r="T73" i="41" s="1"/>
  <c r="R203" i="41"/>
  <c r="S203" i="41" s="1"/>
  <c r="T203" i="41" s="1"/>
  <c r="R147" i="41"/>
  <c r="S147" i="41" s="1"/>
  <c r="T147" i="41" s="1"/>
  <c r="R118" i="41"/>
  <c r="S118" i="41" s="1"/>
  <c r="T118" i="41" s="1"/>
  <c r="R81" i="41"/>
  <c r="S81" i="41" s="1"/>
  <c r="T81" i="41" s="1"/>
  <c r="R152" i="41"/>
  <c r="S152" i="41" s="1"/>
  <c r="T152" i="41" s="1"/>
  <c r="R154" i="41"/>
  <c r="S154" i="41" s="1"/>
  <c r="T154" i="41" s="1"/>
  <c r="R65" i="41"/>
  <c r="S65" i="41" s="1"/>
  <c r="T65" i="41" s="1"/>
  <c r="R190" i="41"/>
  <c r="S190" i="41" s="1"/>
  <c r="T190" i="41" s="1"/>
  <c r="R163" i="41"/>
  <c r="S163" i="41" s="1"/>
  <c r="T163" i="41" s="1"/>
  <c r="R195" i="41"/>
  <c r="S195" i="41" s="1"/>
  <c r="T195" i="41" s="1"/>
  <c r="R153" i="41"/>
  <c r="S153" i="41" s="1"/>
  <c r="T153" i="41" s="1"/>
  <c r="R141" i="41"/>
  <c r="S141" i="41" s="1"/>
  <c r="T141" i="41" s="1"/>
  <c r="R131" i="41"/>
  <c r="S131" i="41" s="1"/>
  <c r="T131" i="41" s="1"/>
  <c r="R97" i="41"/>
  <c r="S97" i="41" s="1"/>
  <c r="T97" i="41" s="1"/>
  <c r="R171" i="41"/>
  <c r="S171" i="41" s="1"/>
  <c r="T171" i="41" s="1"/>
  <c r="R125" i="41"/>
  <c r="S125" i="41" s="1"/>
  <c r="T125" i="41" s="1"/>
  <c r="R88" i="41"/>
  <c r="S88" i="41" s="1"/>
  <c r="T88" i="41" s="1"/>
  <c r="R175" i="41"/>
  <c r="S175" i="41" s="1"/>
  <c r="T175" i="41" s="1"/>
  <c r="R184" i="41"/>
  <c r="S184" i="41" s="1"/>
  <c r="T184" i="41" s="1"/>
  <c r="R134" i="41"/>
  <c r="S134" i="41" s="1"/>
  <c r="T134" i="41" s="1"/>
  <c r="R124" i="41"/>
  <c r="S124" i="41" s="1"/>
  <c r="T124" i="41" s="1"/>
  <c r="R98" i="41"/>
  <c r="S98" i="41" s="1"/>
  <c r="T98" i="41" s="1"/>
  <c r="R72" i="41"/>
  <c r="S72" i="41" s="1"/>
  <c r="T72" i="41" s="1"/>
  <c r="R109" i="41"/>
  <c r="S109" i="41" s="1"/>
  <c r="T109" i="41" s="1"/>
  <c r="R80" i="41"/>
  <c r="S80" i="41" s="1"/>
  <c r="T80" i="41" s="1"/>
  <c r="R191" i="41"/>
  <c r="S191" i="41" s="1"/>
  <c r="T191" i="41" s="1"/>
  <c r="R78" i="41"/>
  <c r="S78" i="41" s="1"/>
  <c r="T78" i="41" s="1"/>
  <c r="R165" i="41"/>
  <c r="S165" i="41" s="1"/>
  <c r="T165" i="41" s="1"/>
  <c r="R117" i="41"/>
  <c r="S117" i="41" s="1"/>
  <c r="T117" i="41" s="1"/>
  <c r="R76" i="41"/>
  <c r="S76" i="41" s="1"/>
  <c r="T76" i="41" s="1"/>
  <c r="R130" i="41"/>
  <c r="S130" i="41" s="1"/>
  <c r="T130" i="41" s="1"/>
  <c r="R129" i="41"/>
  <c r="S129" i="41" s="1"/>
  <c r="T129" i="41" s="1"/>
  <c r="R199" i="41"/>
  <c r="S199" i="41" s="1"/>
  <c r="T199" i="41" s="1"/>
  <c r="R180" i="41"/>
  <c r="S180" i="41" s="1"/>
  <c r="T180" i="41" s="1"/>
  <c r="R116" i="41"/>
  <c r="S116" i="41" s="1"/>
  <c r="T116" i="41" s="1"/>
  <c r="R96" i="41"/>
  <c r="S96" i="41" s="1"/>
  <c r="T96" i="41" s="1"/>
  <c r="R178" i="41"/>
  <c r="S178" i="41" s="1"/>
  <c r="T178" i="41" s="1"/>
  <c r="R100" i="41"/>
  <c r="S100" i="41" s="1"/>
  <c r="T100" i="41" s="1"/>
  <c r="R181" i="41"/>
  <c r="S181" i="41" s="1"/>
  <c r="T181" i="41" s="1"/>
  <c r="R144" i="41"/>
  <c r="S144" i="41" s="1"/>
  <c r="T144" i="41" s="1"/>
  <c r="R196" i="41"/>
  <c r="S196" i="41" s="1"/>
  <c r="T196" i="41" s="1"/>
  <c r="R198" i="41"/>
  <c r="S198" i="41" s="1"/>
  <c r="T198" i="41" s="1"/>
  <c r="R204" i="41"/>
  <c r="S204" i="41" s="1"/>
  <c r="T204" i="41" s="1"/>
  <c r="R155" i="41"/>
  <c r="S155" i="41" s="1"/>
  <c r="T155" i="41" s="1"/>
  <c r="R113" i="41"/>
  <c r="S113" i="41" s="1"/>
  <c r="T113" i="41" s="1"/>
  <c r="R189" i="41"/>
  <c r="S189" i="41" s="1"/>
  <c r="T189" i="41" s="1"/>
  <c r="R135" i="41"/>
  <c r="S135" i="41" s="1"/>
  <c r="T135" i="41" s="1"/>
  <c r="R104" i="41"/>
  <c r="S104" i="41" s="1"/>
  <c r="T104" i="41" s="1"/>
  <c r="R87" i="41"/>
  <c r="S87" i="41" s="1"/>
  <c r="T87" i="41" s="1"/>
  <c r="R146" i="41"/>
  <c r="S146" i="41" s="1"/>
  <c r="T146" i="41" s="1"/>
  <c r="R160" i="41"/>
  <c r="S160" i="41" s="1"/>
  <c r="T160" i="41" s="1"/>
  <c r="R82" i="41"/>
  <c r="S82" i="41" s="1"/>
  <c r="T82" i="41" s="1"/>
  <c r="R121" i="41"/>
  <c r="S121" i="41" s="1"/>
  <c r="T121" i="41" s="1"/>
  <c r="R150" i="41"/>
  <c r="S150" i="41" s="1"/>
  <c r="T150" i="41" s="1"/>
  <c r="R77" i="41"/>
  <c r="S77" i="41" s="1"/>
  <c r="T77" i="41" s="1"/>
  <c r="R66" i="41"/>
  <c r="S66" i="41" s="1"/>
  <c r="T66" i="41" s="1"/>
  <c r="R69" i="41"/>
  <c r="S69" i="41" s="1"/>
  <c r="T69" i="41" s="1"/>
  <c r="R221" i="41"/>
  <c r="S221" i="41" s="1"/>
  <c r="T221" i="41" s="1"/>
  <c r="R212" i="41"/>
  <c r="S212" i="41" s="1"/>
  <c r="T212" i="41" s="1"/>
  <c r="R213" i="41"/>
  <c r="S213" i="41" s="1"/>
  <c r="T213" i="41" s="1"/>
  <c r="R216" i="41"/>
  <c r="S216" i="41" s="1"/>
  <c r="T216" i="41" s="1"/>
  <c r="R215" i="41"/>
  <c r="S215" i="41" s="1"/>
  <c r="T215" i="41" s="1"/>
  <c r="R220" i="41"/>
  <c r="S220" i="41" s="1"/>
  <c r="T220" i="41" s="1"/>
  <c r="R210" i="41"/>
  <c r="S210" i="41" s="1"/>
  <c r="T210" i="41" s="1"/>
  <c r="R211" i="41"/>
  <c r="S211" i="41" s="1"/>
  <c r="T211" i="41" s="1"/>
  <c r="R219" i="41"/>
  <c r="S219" i="41" s="1"/>
  <c r="T219" i="41" s="1"/>
  <c r="R218" i="41" l="1"/>
  <c r="S218" i="41" s="1"/>
  <c r="O222" i="41"/>
  <c r="S192" i="53" l="1"/>
  <c r="S139" i="53"/>
  <c r="S100" i="53"/>
  <c r="S148" i="53"/>
  <c r="R100" i="53"/>
  <c r="S169" i="53"/>
  <c r="S95" i="53"/>
  <c r="S132" i="53"/>
  <c r="R8" i="53"/>
  <c r="S126" i="53"/>
  <c r="S41" i="53"/>
  <c r="S57" i="53"/>
  <c r="S26" i="53"/>
  <c r="S77" i="53"/>
  <c r="S62" i="53"/>
  <c r="S72" i="53"/>
  <c r="S118" i="53"/>
  <c r="S66" i="53"/>
  <c r="S47" i="53"/>
  <c r="S75" i="53"/>
  <c r="S123" i="53"/>
  <c r="S54" i="53"/>
  <c r="S167" i="53"/>
  <c r="S84" i="53"/>
  <c r="S115" i="53"/>
  <c r="S119" i="53"/>
  <c r="S79" i="53"/>
  <c r="S74" i="53"/>
  <c r="S171" i="53"/>
  <c r="S163" i="53"/>
  <c r="S46" i="53"/>
  <c r="S87" i="53"/>
  <c r="S24" i="53"/>
  <c r="S65" i="53"/>
  <c r="S88" i="53"/>
  <c r="S63" i="53"/>
  <c r="S166" i="53"/>
  <c r="S109" i="53"/>
  <c r="S106" i="53"/>
  <c r="R106" i="53"/>
  <c r="R16" i="53"/>
  <c r="S50" i="53"/>
  <c r="R50" i="53"/>
  <c r="R185" i="53"/>
  <c r="S160" i="53"/>
  <c r="R158" i="53"/>
  <c r="R146" i="53"/>
  <c r="S37" i="53"/>
  <c r="R37" i="53"/>
  <c r="S173" i="53"/>
  <c r="S153" i="53"/>
  <c r="S150" i="53"/>
  <c r="S135" i="53"/>
  <c r="S22" i="53"/>
  <c r="R41" i="53"/>
  <c r="R57" i="53"/>
  <c r="R26" i="53"/>
  <c r="R77" i="53"/>
  <c r="R62" i="53"/>
  <c r="R72" i="53"/>
  <c r="R118" i="53"/>
  <c r="R66" i="53"/>
  <c r="R47" i="53"/>
  <c r="R75" i="53"/>
  <c r="R123" i="53"/>
  <c r="R54" i="53"/>
  <c r="R167" i="53"/>
  <c r="R190" i="53"/>
  <c r="S190" i="53" s="1"/>
  <c r="R42" i="53"/>
  <c r="S42" i="53"/>
  <c r="R83" i="53"/>
  <c r="S83" i="53"/>
  <c r="S136" i="53"/>
  <c r="S112" i="53"/>
  <c r="R112" i="53"/>
  <c r="S113" i="53"/>
  <c r="R113" i="53"/>
  <c r="S30" i="53"/>
  <c r="R30" i="53"/>
  <c r="R80" i="53"/>
  <c r="S80" i="53"/>
  <c r="R38" i="53"/>
  <c r="S38" i="53"/>
  <c r="R40" i="53"/>
  <c r="S40" i="53"/>
  <c r="R84" i="53"/>
  <c r="R20" i="53"/>
  <c r="S20" i="53" s="1"/>
  <c r="S33" i="53"/>
  <c r="R33" i="53"/>
  <c r="R179" i="53"/>
  <c r="S179" i="53"/>
  <c r="S90" i="53"/>
  <c r="R141" i="53"/>
  <c r="S141" i="53"/>
  <c r="R164" i="53"/>
  <c r="S164" i="53"/>
  <c r="S73" i="53"/>
  <c r="R73" i="53"/>
  <c r="S45" i="53"/>
  <c r="R45" i="53"/>
  <c r="R142" i="53"/>
  <c r="S142" i="53"/>
  <c r="S137" i="53"/>
  <c r="R27" i="53"/>
  <c r="S27" i="53"/>
  <c r="S69" i="53"/>
  <c r="R69" i="53"/>
  <c r="R56" i="53"/>
  <c r="S56" i="53"/>
  <c r="S60" i="53"/>
  <c r="R60" i="53"/>
  <c r="S55" i="53"/>
  <c r="S70" i="53"/>
  <c r="S52" i="53"/>
  <c r="S122" i="53"/>
  <c r="R24" i="53"/>
  <c r="R65" i="53"/>
  <c r="R88" i="53"/>
  <c r="R63" i="53"/>
  <c r="R166" i="53"/>
  <c r="R109" i="53"/>
  <c r="S71" i="53"/>
  <c r="R71" i="53"/>
  <c r="S129" i="53"/>
  <c r="S155" i="53"/>
  <c r="R155" i="53"/>
  <c r="S108" i="53"/>
  <c r="R187" i="53"/>
  <c r="R160" i="53"/>
  <c r="R153" i="53"/>
  <c r="R108" i="53"/>
  <c r="S96" i="53"/>
  <c r="R95" i="53"/>
  <c r="S117" i="53"/>
  <c r="R183" i="53"/>
  <c r="R139" i="53"/>
  <c r="R103" i="53"/>
  <c r="R104" i="53" s="1"/>
  <c r="S98" i="53"/>
  <c r="S111" i="53"/>
  <c r="S35" i="53"/>
  <c r="S194" i="53"/>
  <c r="S31" i="53"/>
  <c r="S174" i="53"/>
  <c r="S175" i="53"/>
  <c r="S53" i="53"/>
  <c r="S161" i="53"/>
  <c r="S89" i="53"/>
  <c r="S51" i="53"/>
  <c r="S176" i="53"/>
  <c r="S97" i="53"/>
  <c r="R115" i="53"/>
  <c r="R119" i="53"/>
  <c r="R79" i="53"/>
  <c r="R74" i="53"/>
  <c r="S162" i="53"/>
  <c r="R171" i="53"/>
  <c r="R163" i="53"/>
  <c r="R46" i="53"/>
  <c r="R87" i="53"/>
  <c r="S170" i="53"/>
  <c r="S76" i="53"/>
  <c r="S85" i="53"/>
  <c r="S121" i="53"/>
  <c r="S114" i="53"/>
  <c r="S178" i="53"/>
  <c r="R35" i="53"/>
  <c r="R174" i="53"/>
  <c r="R161" i="53"/>
  <c r="S180" i="53"/>
  <c r="S81" i="53"/>
  <c r="S78" i="53"/>
  <c r="S28" i="53"/>
  <c r="R117" i="53"/>
  <c r="S133" i="53"/>
  <c r="R91" i="53"/>
  <c r="S91" i="53"/>
  <c r="S44" i="53"/>
  <c r="R44" i="53"/>
  <c r="R32" i="53"/>
  <c r="S32" i="53"/>
  <c r="S29" i="53"/>
  <c r="R29" i="53"/>
  <c r="S82" i="53"/>
  <c r="R82" i="53"/>
  <c r="R43" i="53"/>
  <c r="S43" i="53"/>
  <c r="R68" i="53"/>
  <c r="S68" i="53"/>
  <c r="S61" i="53"/>
  <c r="R61" i="53"/>
  <c r="R23" i="53"/>
  <c r="S23" i="53"/>
  <c r="R92" i="53"/>
  <c r="S92" i="53"/>
  <c r="R98" i="53"/>
  <c r="R194" i="53"/>
  <c r="R175" i="53"/>
  <c r="R89" i="53"/>
  <c r="R176" i="53"/>
  <c r="S39" i="53"/>
  <c r="S34" i="53"/>
  <c r="S59" i="53"/>
  <c r="S110" i="53"/>
  <c r="S140" i="53"/>
  <c r="R17" i="53"/>
  <c r="S48" i="53"/>
  <c r="S58" i="53"/>
  <c r="S67" i="53"/>
  <c r="S64" i="53"/>
  <c r="R189" i="53"/>
  <c r="R70" i="53"/>
  <c r="R122" i="53"/>
  <c r="S25" i="53"/>
  <c r="R169" i="53"/>
  <c r="R96" i="53"/>
  <c r="R39" i="53"/>
  <c r="R34" i="53"/>
  <c r="R59" i="53"/>
  <c r="R110" i="53"/>
  <c r="R140" i="53"/>
  <c r="R48" i="53"/>
  <c r="R58" i="53"/>
  <c r="R67" i="53"/>
  <c r="R64" i="53"/>
  <c r="R25" i="53"/>
  <c r="R165" i="53"/>
  <c r="S165" i="53"/>
  <c r="S120" i="53"/>
  <c r="R120" i="53"/>
  <c r="R193" i="53"/>
  <c r="S193" i="53"/>
  <c r="R177" i="53"/>
  <c r="S177" i="53"/>
  <c r="S86" i="53"/>
  <c r="R192" i="53"/>
  <c r="R90" i="53"/>
  <c r="R55" i="53"/>
  <c r="R76" i="53"/>
  <c r="R111" i="53"/>
  <c r="R51" i="53"/>
  <c r="R97" i="53"/>
  <c r="R188" i="53"/>
  <c r="S188" i="53" s="1"/>
  <c r="R162" i="53"/>
  <c r="R85" i="53"/>
  <c r="R121" i="53"/>
  <c r="R22" i="53"/>
  <c r="R19" i="53"/>
  <c r="S19" i="53" s="1"/>
  <c r="R178" i="53"/>
  <c r="R81" i="53"/>
  <c r="R18" i="53"/>
  <c r="R148" i="53"/>
  <c r="R31" i="53"/>
  <c r="R170" i="53"/>
  <c r="R126" i="53"/>
  <c r="R127" i="53" s="1"/>
  <c r="R129" i="53"/>
  <c r="R130" i="53" s="1"/>
  <c r="R150" i="53"/>
  <c r="R114" i="53"/>
  <c r="R86" i="53"/>
  <c r="R53" i="53"/>
  <c r="R52" i="53"/>
  <c r="R180" i="53"/>
  <c r="R78" i="53"/>
  <c r="R173" i="53"/>
  <c r="R28" i="53"/>
  <c r="R151" i="53" l="1"/>
  <c r="R156" i="53"/>
  <c r="R101" i="53"/>
  <c r="R143" i="53"/>
  <c r="S158" i="53"/>
  <c r="R181" i="53"/>
  <c r="R124" i="53"/>
  <c r="R195" i="53"/>
  <c r="S187" i="53"/>
  <c r="S103" i="53"/>
  <c r="S146" i="53"/>
  <c r="S185" i="53"/>
  <c r="S183" i="53"/>
  <c r="R498" i="41" l="1"/>
  <c r="S498" i="41"/>
  <c r="O520" i="41"/>
  <c r="O587" i="41" l="1"/>
  <c r="O6" i="41" s="1"/>
  <c r="R586" i="41"/>
  <c r="S586" i="41" s="1"/>
  <c r="O93" i="53"/>
  <c r="O6" i="53" s="1"/>
  <c r="R12" i="53"/>
  <c r="R14" i="53"/>
  <c r="R10" i="53"/>
  <c r="S10" i="53" s="1"/>
  <c r="R11" i="53"/>
  <c r="R13" i="53"/>
  <c r="R93" i="53" l="1"/>
  <c r="R6" i="53" s="1"/>
</calcChain>
</file>

<file path=xl/sharedStrings.xml><?xml version="1.0" encoding="utf-8"?>
<sst xmlns="http://schemas.openxmlformats.org/spreadsheetml/2006/main" count="9111" uniqueCount="1821">
  <si>
    <t>Раздел № 1.   Перечень многоквартирных домов, которые подлежат капитальному ремонту</t>
  </si>
  <si>
    <t>№ п/п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</si>
  <si>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</si>
  <si>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</si>
  <si>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</si>
  <si>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</si>
  <si>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</si>
  <si>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</t>
  </si>
  <si>
    <t>Стоимость капитального ремонта</t>
  </si>
  <si>
    <t>Удельная стоимость капитального ремонта 1 кв. м общей площади помещений МКД</t>
  </si>
  <si>
    <t>Предельная стоимость капитального ремонта 1 кв. м общей площади помещений МКД</t>
  </si>
  <si>
    <t>Плановая дата завершения работ</t>
  </si>
  <si>
    <t>ввода в эксплуатацию</t>
  </si>
  <si>
    <t>завершения последнего капитального ремонта</t>
  </si>
  <si>
    <t>всего</t>
  </si>
  <si>
    <t>В том числе жилых помещений, находящихся в собственности граждан</t>
  </si>
  <si>
    <t>За счет средств бюджета Республики Карелия</t>
  </si>
  <si>
    <t>За счет средств местного бюджета</t>
  </si>
  <si>
    <t>За счет средств собственников помещений в МКД</t>
  </si>
  <si>
    <t>кв.м</t>
  </si>
  <si>
    <t>чел.</t>
  </si>
  <si>
    <t>руб.</t>
  </si>
  <si>
    <t>руб./кв.м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</si>
  <si>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</si>
  <si>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</si>
  <si>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</si>
  <si>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</si>
  <si>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</si>
  <si>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</si>
  <si>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</si>
  <si>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</si>
  <si>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</si>
  <si>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</si>
  <si>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</si>
  <si>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</si>
  <si>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</si>
  <si>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</si>
  <si>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</si>
  <si>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</si>
  <si>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</si>
  <si>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</si>
  <si>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Итого по Беломорскому муниципальному району</t>
  </si>
  <si>
    <t>1952</t>
  </si>
  <si>
    <t>1951</t>
  </si>
  <si>
    <t>1963</t>
  </si>
  <si>
    <t>1953</t>
  </si>
  <si>
    <t>1955</t>
  </si>
  <si>
    <t>Итого по Кондопожскому муниципальному району</t>
  </si>
  <si>
    <t>Итого по Лахденпохскому муниципальному району</t>
  </si>
  <si>
    <t>1966</t>
  </si>
  <si>
    <t>1956</t>
  </si>
  <si>
    <t>Итого по Медвежьегорскому муниципальному району</t>
  </si>
  <si>
    <t>1958</t>
  </si>
  <si>
    <t>1957</t>
  </si>
  <si>
    <t>1954</t>
  </si>
  <si>
    <t>1960</t>
  </si>
  <si>
    <t>Петрозаводский городской округ</t>
  </si>
  <si>
    <t>1959</t>
  </si>
  <si>
    <t>1962</t>
  </si>
  <si>
    <t>1948</t>
  </si>
  <si>
    <t>1961</t>
  </si>
  <si>
    <t>1964</t>
  </si>
  <si>
    <t>1965</t>
  </si>
  <si>
    <t>Адрес многоквартирного дома</t>
  </si>
  <si>
    <t>ед.</t>
  </si>
  <si>
    <t>Итого по Кемскому муниципальному району</t>
  </si>
  <si>
    <t>Итого по Пудожскому муниципальному району</t>
  </si>
  <si>
    <t>Итого по Республике Карелия</t>
  </si>
  <si>
    <t>Адрес многоквартирного дома (далее - МКД)</t>
  </si>
  <si>
    <t>Беломорский муниципальный район</t>
  </si>
  <si>
    <t>Кемский муниципальный район</t>
  </si>
  <si>
    <t>Кондопожский муниципальный район</t>
  </si>
  <si>
    <t>Лахденпохский муниципальный район</t>
  </si>
  <si>
    <t>Лоухский муниципальный район</t>
  </si>
  <si>
    <t>Итого по Лоухскому муниципальному району</t>
  </si>
  <si>
    <t>Медвежьегорский муниципальный район</t>
  </si>
  <si>
    <t>Муезерский муниципальный район</t>
  </si>
  <si>
    <t>Олонецкий национальный муниципальный район</t>
  </si>
  <si>
    <t>Питкярантский муниципальный район</t>
  </si>
  <si>
    <t>Итого по Питкярантскому муниципальному району</t>
  </si>
  <si>
    <t>Прионежский  муниципальный район</t>
  </si>
  <si>
    <t>Итого по Прионежскому муниципальному району</t>
  </si>
  <si>
    <t>Пудожский муниципальный район</t>
  </si>
  <si>
    <t>Сегежский  муниципальный район</t>
  </si>
  <si>
    <t>Итого по Сегежскому муниципальному району</t>
  </si>
  <si>
    <t>Итого по Сортавальскому муниципальному району</t>
  </si>
  <si>
    <t>Суоярвский муниципальный район</t>
  </si>
  <si>
    <t>Количество жителей, зарегистрированных в МКД на дату утверждения краткосрочного плана</t>
  </si>
  <si>
    <t>Итого по Петрозаводскому г.о.</t>
  </si>
  <si>
    <t>Итого по Калевальскому муниципальному району</t>
  </si>
  <si>
    <t>Итого по Олонецкому муниципальному району</t>
  </si>
  <si>
    <t>Итого по Пряжинскому муниципальному району</t>
  </si>
  <si>
    <t>Пряжинский муниципальный район</t>
  </si>
  <si>
    <t>Сортавальский муниципальный район</t>
  </si>
  <si>
    <t>Брусчатый</t>
  </si>
  <si>
    <t>Калевальский  муниципальный район</t>
  </si>
  <si>
    <t>Ремонт или замена лифтового оборудования, признанного непригодным для эксплуатации, ремонт лифтовых шахт</t>
  </si>
  <si>
    <t>Год ввода в эксплуатацию лифтового оборудования</t>
  </si>
  <si>
    <t>Стоимость работ и (или) услуг, в том числе разработка проектно-сметной документации и выполнение работ по строительному контролю</t>
  </si>
  <si>
    <t>Плановый период проведения работ</t>
  </si>
  <si>
    <t>1938</t>
  </si>
  <si>
    <t>Итого по Суоярвскому муниципальному району</t>
  </si>
  <si>
    <t>Сегежский муниципальный район</t>
  </si>
  <si>
    <t>Итого по Муезерскому муниципальному район</t>
  </si>
  <si>
    <t>Кирпичный</t>
  </si>
  <si>
    <t>Панельный</t>
  </si>
  <si>
    <t>Петрозаводский ГО, г. Петрозаводск, ул. Максима Горького, д. 21а</t>
  </si>
  <si>
    <t>Петрозаводский ГО, г. Петрозаводск, ул. Октября, д. 7</t>
  </si>
  <si>
    <t>1968</t>
  </si>
  <si>
    <t>1939</t>
  </si>
  <si>
    <t>Раздел № 3.   Перечень многоквартирных домов, в отношении которых запланированы работы по замене лифтового оборудования и ремонту лифтовых шахт (замена лифтов)</t>
  </si>
  <si>
    <t>1994</t>
  </si>
  <si>
    <t>Общий счет регионального оператора/Спецсчет</t>
  </si>
  <si>
    <t>Спецсчет</t>
  </si>
  <si>
    <t>Регоператор</t>
  </si>
  <si>
    <t>1974</t>
  </si>
  <si>
    <t>Петрозаводский ГО, г. Петрозаводск, ул. Правды, д. 11</t>
  </si>
  <si>
    <t>1967</t>
  </si>
  <si>
    <t>1989</t>
  </si>
  <si>
    <t>1971</t>
  </si>
  <si>
    <t>1975</t>
  </si>
  <si>
    <t>1984</t>
  </si>
  <si>
    <t>1980</t>
  </si>
  <si>
    <t>1949</t>
  </si>
  <si>
    <t>1950</t>
  </si>
  <si>
    <t>1973</t>
  </si>
  <si>
    <t>1969</t>
  </si>
  <si>
    <t>1970</t>
  </si>
  <si>
    <t>1972</t>
  </si>
  <si>
    <t>Кондопожский р-н, Кондопожское г/п, г. Кондопога, ул. Пролетарская, д. 34</t>
  </si>
  <si>
    <t>1986</t>
  </si>
  <si>
    <t>1977</t>
  </si>
  <si>
    <t>1978</t>
  </si>
  <si>
    <t>1992</t>
  </si>
  <si>
    <t>1988</t>
  </si>
  <si>
    <t>1985</t>
  </si>
  <si>
    <t>1983</t>
  </si>
  <si>
    <t>1981</t>
  </si>
  <si>
    <t>1979</t>
  </si>
  <si>
    <t>1987</t>
  </si>
  <si>
    <t>Костомукшский муниципальный район</t>
  </si>
  <si>
    <t>Пудожский р-н, Пудожское г/п, г. Пудож, ул. Ленина, д. 88</t>
  </si>
  <si>
    <t xml:space="preserve">Раздел № 2.   Реестр многоквартирных домов, которые подлежат капитальному ремонту, по видам ремонта </t>
  </si>
  <si>
    <t>стоимость капитального ремонта, ВСЕГО</t>
  </si>
  <si>
    <t>Ремонт внутридомовых инженерных систем</t>
  </si>
  <si>
    <t>ремонт или замена лифтового оборудования, признанного непригодным для эксплуатации, ремонт лифтовых шахт</t>
  </si>
  <si>
    <t>ремонт крыши, в том числе переустройство невентилируемой крыши на вентилируемую крышу, устройство выходов на кровлю</t>
  </si>
  <si>
    <t>ремонт подвальных помещений</t>
  </si>
  <si>
    <t>утепление и ремонт фасада</t>
  </si>
  <si>
    <t>ремонт фундамента</t>
  </si>
  <si>
    <t>установка коллективных (общедомовых) ПУ и УУ</t>
  </si>
  <si>
    <t>другие виды (проектная документация)</t>
  </si>
  <si>
    <t>Строительный контроль</t>
  </si>
  <si>
    <t>теплоснабжения</t>
  </si>
  <si>
    <t>газоснабжения</t>
  </si>
  <si>
    <t>холодного водоснабжения</t>
  </si>
  <si>
    <t>горячего водоснабжения</t>
  </si>
  <si>
    <t>водоотведения</t>
  </si>
  <si>
    <t>кв.м.</t>
  </si>
  <si>
    <t>Калевальский муниципальный район</t>
  </si>
  <si>
    <t>Олонецкий муниципальный район</t>
  </si>
  <si>
    <t>Прионежский муниципальный район</t>
  </si>
  <si>
    <t>Петрозаводский ГО, г. Петрозаводск, ул. Максима Горького, д. 11</t>
  </si>
  <si>
    <t>Петрозаводский ГО, г. Петрозаводск, ул. Куйбышева, д. 10</t>
  </si>
  <si>
    <t>Кемский р-н, Кемское г/п, г. Кемь, просп. Пролетарский, д. 59</t>
  </si>
  <si>
    <t>Петрозаводский ГО, г. Петрозаводск, просп. Александра Невского, д. 23</t>
  </si>
  <si>
    <t>Петрозаводский ГО, г. Петрозаводск, ул. Максима Горького, д. 8</t>
  </si>
  <si>
    <t>*</t>
  </si>
  <si>
    <t>2025</t>
  </si>
  <si>
    <t>Балл</t>
  </si>
  <si>
    <t>Годы проведения ремонта</t>
  </si>
  <si>
    <t>155.53708638</t>
  </si>
  <si>
    <t>2027</t>
  </si>
  <si>
    <t>155.53698738</t>
  </si>
  <si>
    <t>2026</t>
  </si>
  <si>
    <t>2024</t>
  </si>
  <si>
    <t>155.53022667</t>
  </si>
  <si>
    <t>155.53303455</t>
  </si>
  <si>
    <t>155.5349843</t>
  </si>
  <si>
    <t>155.54004276</t>
  </si>
  <si>
    <t>155.55084465</t>
  </si>
  <si>
    <t>155.52896494</t>
  </si>
  <si>
    <t>Год ввода в эксплуатацию</t>
  </si>
  <si>
    <t>Вид работ*</t>
  </si>
  <si>
    <t>Лоухский р-н, Чупинское г/п, пгт Чупа, ул. Пионерская, д. 32</t>
  </si>
  <si>
    <t>155.52961</t>
  </si>
  <si>
    <t>Лоухский р-н, Чупинское г/п, пгт Чупа, ул. Пионерская, д. 92</t>
  </si>
  <si>
    <t>155.52957</t>
  </si>
  <si>
    <t>Петрозаводский ГО, г. Петрозаводск, ул. Перттунена, д. 14</t>
  </si>
  <si>
    <t>Петрозаводский ГО, г. Петрозаводск, ул. Чернышевского, д. 24</t>
  </si>
  <si>
    <t>Петрозаводский ГО, г. Петрозаводск, ул. Луначарского, д. 20</t>
  </si>
  <si>
    <t>Петрозаводский ГО, г. Петрозаводск, просп. Александра Невского, д. 19</t>
  </si>
  <si>
    <t>Петрозаводский ГО, г. Петрозаводск, просп. Александра Невского, д. 25</t>
  </si>
  <si>
    <t>Региональная программа</t>
  </si>
  <si>
    <t>Лоухский р-н, Чупинское г/п, пгт Чупа, ул. Пионерская, д. 82</t>
  </si>
  <si>
    <t>электроснабжения</t>
  </si>
  <si>
    <t>155.52702123</t>
  </si>
  <si>
    <t>155.53054</t>
  </si>
  <si>
    <t>Петрозаводский ГО, г. Петрозаводск, просп. Александра Невского, д. 6</t>
  </si>
  <si>
    <t>155.54006503</t>
  </si>
  <si>
    <t>175.55619534</t>
  </si>
  <si>
    <t>155.53799694</t>
  </si>
  <si>
    <t>Петрозаводский ГО, г. Петрозаводск, просп. Александра Невского, д. 26</t>
  </si>
  <si>
    <t>175.55715503</t>
  </si>
  <si>
    <t>Петрозаводский ГО, г. Петрозаводск, просп. Ленина, д. 4</t>
  </si>
  <si>
    <t>175.54405706</t>
  </si>
  <si>
    <t>Петрозаводский ГО, г. Петрозаводск, просп. Ленина, д. 12</t>
  </si>
  <si>
    <t>155.54119729</t>
  </si>
  <si>
    <t>1941</t>
  </si>
  <si>
    <t>Петрозаводский ГО, г. Петрозаводск, просп. Ленина, д. 15</t>
  </si>
  <si>
    <t>155.54100027</t>
  </si>
  <si>
    <t>Петрозаводский ГО, г. Петрозаводск, просп. Ленина, д. 28</t>
  </si>
  <si>
    <t>175.55306082</t>
  </si>
  <si>
    <t>Петрозаводский ГО, г. Петрозаводск, просп. Октябрьский, д. 15</t>
  </si>
  <si>
    <t>155.53701951</t>
  </si>
  <si>
    <t>Петрозаводский ГО, г. Петрозаводск, просп. Первомайский, д. 26</t>
  </si>
  <si>
    <t>155.53803188</t>
  </si>
  <si>
    <t>Петрозаводский ГО, г. Петрозаводск, просп. Первомайский, д. 32</t>
  </si>
  <si>
    <t>155.5370271</t>
  </si>
  <si>
    <t>Петрозаводский ГО, г. Петрозаводск, просп. Первомайский, д. 35</t>
  </si>
  <si>
    <t>155.53796429</t>
  </si>
  <si>
    <t>Петрозаводский ГО, г. Петрозаводск, ул. Анохина, д. 26</t>
  </si>
  <si>
    <t>175.55202709</t>
  </si>
  <si>
    <t>Петрозаводский ГО, г. Петрозаводск, ул. Антикайнена, д. 27</t>
  </si>
  <si>
    <t>155.53698046</t>
  </si>
  <si>
    <t>Петрозаводский ГО, г. Петрозаводск, ул. Володарского, д. 45</t>
  </si>
  <si>
    <t>155.53995737</t>
  </si>
  <si>
    <t>Петрозаводский ГО, г. Петрозаводск, ул. Гоголя, д. 18</t>
  </si>
  <si>
    <t>155.53908679</t>
  </si>
  <si>
    <t>Петрозаводский ГО, г. Петрозаводск, ул. Дзержинского, д. 6</t>
  </si>
  <si>
    <t>175.55217039</t>
  </si>
  <si>
    <t>Петрозаводский ГО, г. Петрозаводск, ул. Дзержинского, д. 39</t>
  </si>
  <si>
    <t>155.53912909</t>
  </si>
  <si>
    <t>Петрозаводский ГО, г. Петрозаводск, ул. Железнодорожная, д. 4</t>
  </si>
  <si>
    <t>155.53899966</t>
  </si>
  <si>
    <t>Петрозаводский ГО, г. Петрозаводск, ул. Железнодорожная, д. 6</t>
  </si>
  <si>
    <t>155.5400163</t>
  </si>
  <si>
    <t>Петрозаводский ГО, г. Петрозаводск, ул. Железнодорожная, д. 6а</t>
  </si>
  <si>
    <t>155.5390043</t>
  </si>
  <si>
    <t>Петрозаводский ГО, г. Петрозаводск, ул. Железнодорожная, д. 10б</t>
  </si>
  <si>
    <t>155.53701343</t>
  </si>
  <si>
    <t>Петрозаводский ГО, г. Петрозаводск, ул. Красноармейская, д. 18</t>
  </si>
  <si>
    <t>155.53897671</t>
  </si>
  <si>
    <t>Петрозаводский ГО, г. Петрозаводск, ул. Куйбышева, д. 19</t>
  </si>
  <si>
    <t>175.54205617</t>
  </si>
  <si>
    <t>Петрозаводский ГО, г. Петрозаводск, ул. Лизы Чайкиной, д. 15</t>
  </si>
  <si>
    <t>175.54895552</t>
  </si>
  <si>
    <t>155.53698545</t>
  </si>
  <si>
    <t>Петрозаводский ГО, г. Петрозаводск, ул. Максима Горького, д. 19</t>
  </si>
  <si>
    <t>155.53730615</t>
  </si>
  <si>
    <t>1930</t>
  </si>
  <si>
    <t>Петрозаводский ГО, г. Петрозаводск, ул. Маршала Мерецкова, д. 3</t>
  </si>
  <si>
    <t>155.53897637</t>
  </si>
  <si>
    <t>Петрозаводский ГО, г. Петрозаводск, ул. Маршала Мерецкова, д. 22</t>
  </si>
  <si>
    <t>175.551988</t>
  </si>
  <si>
    <t>Петрозаводский ГО, г. Петрозаводск, ул. Машезерская, д. 4</t>
  </si>
  <si>
    <t>155.53898676</t>
  </si>
  <si>
    <t>Петрозаводский ГО, г. Петрозаводск, ул. Машезерская, д. 14</t>
  </si>
  <si>
    <t>155.53796738</t>
  </si>
  <si>
    <t>Петрозаводский ГО, г. Петрозаводск, ул. Машезерская, д. 25</t>
  </si>
  <si>
    <t>155.53896629</t>
  </si>
  <si>
    <t>Петрозаводский ГО, г. Петрозаводск, ул. Машезерская, д. 48а</t>
  </si>
  <si>
    <t>155.54190703</t>
  </si>
  <si>
    <t>Петрозаводский ГО, г. Петрозаводск, ул. Мичуринская, д. 2</t>
  </si>
  <si>
    <t>155.5390551</t>
  </si>
  <si>
    <t>Петрозаводский ГО, г. Петрозаводск, ул. Мурманская, д. 24</t>
  </si>
  <si>
    <t>155.53804398</t>
  </si>
  <si>
    <t>Петрозаводский ГО, г. Петрозаводск, ул. Нойбранденбургская, д. 7</t>
  </si>
  <si>
    <t>155.54000587</t>
  </si>
  <si>
    <t>Петрозаводский ГО, г. Петрозаводск, ул. Нойбранденбургская, д. 11</t>
  </si>
  <si>
    <t>155.53900985</t>
  </si>
  <si>
    <t>Петрозаводский ГО, г. Петрозаводск, ул. Октября, д. 9</t>
  </si>
  <si>
    <t>155.5399971</t>
  </si>
  <si>
    <t>Петрозаводский ГО, г. Петрозаводск, ул. Перттунена, д. 4</t>
  </si>
  <si>
    <t>155.53798687</t>
  </si>
  <si>
    <t>Петрозаводский ГО, г. Петрозаводск, ул. Пирогова, д. 4</t>
  </si>
  <si>
    <t>155.5370171</t>
  </si>
  <si>
    <t>Петрозаводский ГО, г. Петрозаводск, ул. Пирогова, д. 6</t>
  </si>
  <si>
    <t>155.53703156</t>
  </si>
  <si>
    <t>Петрозаводский ГО, г. Петрозаводск, ул. Ригачина, д. 6</t>
  </si>
  <si>
    <t>155.53707741</t>
  </si>
  <si>
    <t>Петрозаводский ГО, г. Петрозаводск, ул. Ригачина, д. 12</t>
  </si>
  <si>
    <t>175.54405442</t>
  </si>
  <si>
    <t>Петрозаводский ГО, г. Петрозаводск, ул. Социалистическая, д. 10</t>
  </si>
  <si>
    <t>155.53804545</t>
  </si>
  <si>
    <t>Петрозаводский ГО, г. Петрозаводск, ул. Фрунзе, д. 27</t>
  </si>
  <si>
    <t>155.53702968</t>
  </si>
  <si>
    <t>Петрозаводский ГО, г. Петрозаводск, ул. Чернышевского, д. 2</t>
  </si>
  <si>
    <t>155.5370048</t>
  </si>
  <si>
    <t>155.53902089</t>
  </si>
  <si>
    <t>Петрозаводский ГО, г. Петрозаводск, ул. Черняховского, д. 47</t>
  </si>
  <si>
    <t>155.53899952</t>
  </si>
  <si>
    <t>Петрозаводский ГО, г. Петрозаводск, ул. Шотмана, д. 34</t>
  </si>
  <si>
    <t>155.54091512</t>
  </si>
  <si>
    <t>Петрозаводский ГО, г. Петрозаводск, ш. Вытегорское, д. 3</t>
  </si>
  <si>
    <t>175.55817936</t>
  </si>
  <si>
    <t>Беломорский МО, г. Беломорск, ул. Воронина, д. 3</t>
  </si>
  <si>
    <t>155.53694824</t>
  </si>
  <si>
    <t>Беломорский МО, г. Беломорск, ул. Пашкова, д. 5</t>
  </si>
  <si>
    <t>155.53697824</t>
  </si>
  <si>
    <t>Беломорский МО, г. Беломорск, ул. Пашкова, д. 7</t>
  </si>
  <si>
    <t>Беломорский МО, г. Беломорск, ул. Пашкова, д. 9</t>
  </si>
  <si>
    <t>155.53698824</t>
  </si>
  <si>
    <t>Беломорский МО, г. Беломорск, ул. Пашкова, д. 11</t>
  </si>
  <si>
    <t>155.53898824</t>
  </si>
  <si>
    <t>Беломорский МО, г. Беломорск, ул. Портовое шоссе, д. 17</t>
  </si>
  <si>
    <t>155.54092824</t>
  </si>
  <si>
    <t>Беломорский МО, пос. Летнереченский, ул. Набережная, д. 12</t>
  </si>
  <si>
    <t>155.53994824</t>
  </si>
  <si>
    <t>Беломорский МО, с. Сумский Посад, ул. Школьная, д. 1</t>
  </si>
  <si>
    <t>155.53895824</t>
  </si>
  <si>
    <t>Кемский р-н, Кемское г/п, г. Кемь, просп. Пролетарский, д. 17</t>
  </si>
  <si>
    <t>155.53798542</t>
  </si>
  <si>
    <t>Кемский р-н, Кемское г/п, г. Кемь, просп. Пролетарский, д. 45</t>
  </si>
  <si>
    <t>155.53699725</t>
  </si>
  <si>
    <t>Кемский р-н, Кемское г/п, г. Кемь, просп. Пролетарский, д. 47</t>
  </si>
  <si>
    <t>155.53698344</t>
  </si>
  <si>
    <t>Кемский р-н, Кемское г/п, г. Кемь, просп. Пролетарский, д. 49</t>
  </si>
  <si>
    <t>155.53897595</t>
  </si>
  <si>
    <t>Кемский р-н, Кривопорожское с/п, пос. Кривой Порог, ул. Кольцевая, д. 1</t>
  </si>
  <si>
    <t>155.5427036</t>
  </si>
  <si>
    <t>Кемский р-н, Кривопорожское с/п, пос. Кривой Порог, ул. Кольцевая, д. 2</t>
  </si>
  <si>
    <t>155.54271319</t>
  </si>
  <si>
    <t>Кемский р-н, Кривопорожское с/п, пос. Кривой Порог, ул. Кольцевая, д. 3</t>
  </si>
  <si>
    <t>155.54271193</t>
  </si>
  <si>
    <t>Кемский р-н, Кривопорожское с/п, пос. Кривой Порог, ул. Кольцевая, д. 4</t>
  </si>
  <si>
    <t>155.54071817</t>
  </si>
  <si>
    <t>Кемский р-н, Рабочеостровское с/п, пос. Рабочеостровск, ул. Железнодорожная, д. 23</t>
  </si>
  <si>
    <t>155.53792429</t>
  </si>
  <si>
    <t>Кемский р-н, Рабочеостровское с/п, пос. Рабочеостровск, ул. Молодежная, д. 5</t>
  </si>
  <si>
    <t>155.53796777</t>
  </si>
  <si>
    <t>Кемский р-н, Рабочеостровское с/п, пос. Рабочеостровск, ул. Пионерская, д. 4</t>
  </si>
  <si>
    <t>155.54186919</t>
  </si>
  <si>
    <t>Кондопожский р-н, Кондопожское г/п, г. Кондопога, ул. Заводская, д. 13</t>
  </si>
  <si>
    <t>155.54191382</t>
  </si>
  <si>
    <t>Кондопожский р-н, Кондопожское г/п, г. Кондопога, ул. Заводская, д. 15</t>
  </si>
  <si>
    <t>155.53694258</t>
  </si>
  <si>
    <t>Кондопожский р-н, Кондопожское г/п, г. Кондопога, ул. Кондопожская, д. 100</t>
  </si>
  <si>
    <t>155.53791985</t>
  </si>
  <si>
    <t>Кондопожский р-н, Кондопожское г/п, г. Кондопога, ул. Пролетарская, д. 40</t>
  </si>
  <si>
    <t>155.53794544</t>
  </si>
  <si>
    <t>Кондопожский р-н, Кондопожское г/п, г. Кондопога, ш. Октябрьское, д. 17</t>
  </si>
  <si>
    <t>155.53993419</t>
  </si>
  <si>
    <t>Кондопожский р-н, Кончезерское с/п, с. Кончезеро, ул. Советов, д. 42</t>
  </si>
  <si>
    <t>155.53794387</t>
  </si>
  <si>
    <t>Лахденпохский р-н, Элисенваарское с/п, пос. Элисенваара, ул. Гагарина, д. 12</t>
  </si>
  <si>
    <t>155.54189467</t>
  </si>
  <si>
    <t>Лахденпохский р-н, Элисенваарское с/п, пос. Элисенваара, ул. Гагарина, д. 14</t>
  </si>
  <si>
    <t>155.54187791</t>
  </si>
  <si>
    <t>Лоухский р-н, Лоухское г/п, пгт Лоухи, ул. Им 23 Гвардейской стрелковой дивизии, д. 3</t>
  </si>
  <si>
    <t>155.53694186</t>
  </si>
  <si>
    <t>Лоухский р-н, Лоухское г/п, пгт Лоухи, ул. Им 23 Гвардейской стрелковой дивизии, д. 12</t>
  </si>
  <si>
    <t>155.53800402</t>
  </si>
  <si>
    <t>Лоухский р-н, Чупинское г/п, пгт Чупа, ул. Пионерская, д. 73</t>
  </si>
  <si>
    <t>155.5408017</t>
  </si>
  <si>
    <t>Медвежьегорский р-н, Великогубское с/п, с. Великая Губа, ул. Октябрьская, д. 10</t>
  </si>
  <si>
    <t>155.54691783</t>
  </si>
  <si>
    <t>Медвежьегорский р-н, Медвежьегорское г/п, г. Медвежьегорск, ул. Верхняя, д. 28</t>
  </si>
  <si>
    <t>155.54585117</t>
  </si>
  <si>
    <t>Медвежьегорский р-н, Медвежьегорское г/п, г. Медвежьегорск, ул. Дзержинского, д. 11а</t>
  </si>
  <si>
    <t>155.54692117</t>
  </si>
  <si>
    <t>Медвежьегорский р-н, Медвежьегорское г/п, г. Медвежьегорск, ул. Дзержинского, д. 19/2</t>
  </si>
  <si>
    <t>155.55076117</t>
  </si>
  <si>
    <t>Медвежьегорский р-н, Медвежьегорское г/п, г. Медвежьегорск, ул. К.Маркса, д. 8</t>
  </si>
  <si>
    <t>155.54787117</t>
  </si>
  <si>
    <t>Медвежьегорский р-н, Медвежьегорское г/п, г. Медвежьегорск, ул. Кирова, д. 9а</t>
  </si>
  <si>
    <t>155.54689117</t>
  </si>
  <si>
    <t>Медвежьегорский р-н, Медвежьегорское г/п, г. Медвежьегорск, ул. Лесная, д. 14</t>
  </si>
  <si>
    <t>155.54775117</t>
  </si>
  <si>
    <t>Медвежьегорский р-н, Медвежьегорское г/п, г. Медвежьегорск, ул. М.Горького, д. 7</t>
  </si>
  <si>
    <t>155.54488117</t>
  </si>
  <si>
    <t>Медвежьегорский р-н, Медвежьегорское г/п, г. Медвежьегорск, ул. Советская, д. 7</t>
  </si>
  <si>
    <t>155.54486117</t>
  </si>
  <si>
    <t>Олонецкий р-н, Олонецкое г/п, г. Олонец, ул. Карла Либкнехта, д. 44а</t>
  </si>
  <si>
    <t>205.56073257</t>
  </si>
  <si>
    <t>Олонецкий р-н, Олонецкое г/п, г. Олонец, ул. Карла Либкнехта, д. 45а</t>
  </si>
  <si>
    <t>205.5607529</t>
  </si>
  <si>
    <t>Олонецкий р-н, Олонецкое г/п, г. Олонец, ул. Коммунальная, д. 13</t>
  </si>
  <si>
    <t>205.56085831</t>
  </si>
  <si>
    <t>Олонецкий р-н, Олонецкое г/п, г. Олонец, ул. Комсомольская, д. 22</t>
  </si>
  <si>
    <t>205.56085776</t>
  </si>
  <si>
    <t>Олонецкий р-н, Олонецкое г/п, г. Олонец, ул. Комсомольская, д. 24</t>
  </si>
  <si>
    <t>205.56085068</t>
  </si>
  <si>
    <t>Олонецкий р-н, Олонецкое г/п, г. Олонец, ул. Свирских Дивизий, д. 3</t>
  </si>
  <si>
    <t>205.5609323</t>
  </si>
  <si>
    <t>Питкярантский МО, дер. Хийденсельга, ул. Центральная, д. 8</t>
  </si>
  <si>
    <t>155.54049</t>
  </si>
  <si>
    <t>Питкярантский МО, г. Питкяранта, кв-л 2-й Строительный, д. 11</t>
  </si>
  <si>
    <t>155.53796848</t>
  </si>
  <si>
    <t>Питкярантский МО, г. Питкяранта, кв-л 2-й Строительный, д. 19</t>
  </si>
  <si>
    <t>155.53695387</t>
  </si>
  <si>
    <t>Питкярантский МО, г. Питкяранта, ул. Гоголя, д. 6</t>
  </si>
  <si>
    <t>155.54191387</t>
  </si>
  <si>
    <t>Питкярантский МО, г. Питкяранта, ул. Ленина, д. 15</t>
  </si>
  <si>
    <t>155.54092021</t>
  </si>
  <si>
    <t>Питкярантский МО, пос. Салми, ул. Совхозная, д. 12</t>
  </si>
  <si>
    <t>155.54087196</t>
  </si>
  <si>
    <t>Прионежский р-н, Деревянское с/п, с. Деревянное, ул. Онежская, д. 72</t>
  </si>
  <si>
    <t>Прионежский р-н, Нововилговское с/п, пос. Новая Вилга, ул. Романа Гончара, д. 7</t>
  </si>
  <si>
    <t>115.51771409</t>
  </si>
  <si>
    <t>Прионежский р-н, Шуйское с/п, пос. Шуя, ул. Дорожная, д. 10а</t>
  </si>
  <si>
    <t>155.53791056</t>
  </si>
  <si>
    <t>1976</t>
  </si>
  <si>
    <t>Пряжинский р-н, Пряжинское г/п, пгт Пряжа, ул. Речная, д. 10</t>
  </si>
  <si>
    <t>155.5407582</t>
  </si>
  <si>
    <t>Пряжинский р-н, Пряжинское г/п, пгт Пряжа, ул. Совхозная, д. 3</t>
  </si>
  <si>
    <t>155.54081645</t>
  </si>
  <si>
    <t>Пряжинский р-н, Пряжинское г/п, пгт Пряжа, ул. Совхозная, д. 5</t>
  </si>
  <si>
    <t>155.54072524</t>
  </si>
  <si>
    <t>Пряжинский р-н, Пряжинское г/п, пгт Пряжа, ул. Совхозная, д. 35</t>
  </si>
  <si>
    <t>155.54081408</t>
  </si>
  <si>
    <t>Пудожский р-н, Пудожское г/п, г. Пудож, ул. Ленина, д. 84</t>
  </si>
  <si>
    <t>155.55484273</t>
  </si>
  <si>
    <t>Сегежский МО, пос. Идель, ул. Советская, д. 15</t>
  </si>
  <si>
    <t>175.54106406</t>
  </si>
  <si>
    <t>Сегежский МО, пгт Надвоицы, просп. Металлургов, д. 12</t>
  </si>
  <si>
    <t>170.54087448</t>
  </si>
  <si>
    <t>Сегежский МО,  дер. Каменный Бор, ул. Постоянный поселок, д. 7</t>
  </si>
  <si>
    <t>175.54442459</t>
  </si>
  <si>
    <t>Сегежский МО, г. Сегежа, ул. Владимирская, д. 10а</t>
  </si>
  <si>
    <t>170.52694566</t>
  </si>
  <si>
    <t>Сегежский МО, г. Сегежа, ул. Гагарина, д. 2</t>
  </si>
  <si>
    <t>170.52296853</t>
  </si>
  <si>
    <t>Сегежский МО, г. Сегежа, ул. Ленина, д. 12</t>
  </si>
  <si>
    <t>175.54259</t>
  </si>
  <si>
    <t>Сегежский МО, г. Сегежа, ул. Ленина, д. 14</t>
  </si>
  <si>
    <t>175.54263</t>
  </si>
  <si>
    <t>Сегежский МО, г. Сегежа, ул. Ленина, д. 16</t>
  </si>
  <si>
    <t>155.55592213</t>
  </si>
  <si>
    <t>Сегежский МО, г. Сегежа, ул. Маяковского, д. 12</t>
  </si>
  <si>
    <t>170.52094469</t>
  </si>
  <si>
    <t>Сегежский МО, г. Сегежа, ул. Спиридонова, д. 3</t>
  </si>
  <si>
    <t>155.55085618</t>
  </si>
  <si>
    <t>Сегежский МО, г. Сегежа, ул. Спиридонова, д. 39</t>
  </si>
  <si>
    <t>155.55081213</t>
  </si>
  <si>
    <t>Сортавальский р-н, Вяртсильское г/п, пгт Вяртсиля (г Сортавала), ул. Мира, д. 2</t>
  </si>
  <si>
    <t>155.53903848</t>
  </si>
  <si>
    <t>Сортавальский р-н, Вяртсильское г/п, пгт Вяртсиля (г Сортавала), ул. Мира, д. 15</t>
  </si>
  <si>
    <t>155.53802848</t>
  </si>
  <si>
    <t>Сортавальский р-н, Вяртсильское г/п, пгт Вяртсиля (г Сортавала), ул. Мира, д. 37</t>
  </si>
  <si>
    <t>155.53701848</t>
  </si>
  <si>
    <t>155.53920684</t>
  </si>
  <si>
    <t>Сортавальский р-н, Сортавальское г/п, г. Сортавала, ул. Восточная, д. 9</t>
  </si>
  <si>
    <t>155.53720673</t>
  </si>
  <si>
    <t>Сортавальский р-н, Сортавальское г/п, г. Сортавала, ул. Горького, д. 14</t>
  </si>
  <si>
    <t>155.54002528</t>
  </si>
  <si>
    <t>Сортавальский р-н, Сортавальское г/п, г. Сортавала, ул. Железнодорожная, д. 12</t>
  </si>
  <si>
    <t>155.5399993</t>
  </si>
  <si>
    <t>Сортавальский р-н, Сортавальское г/п, г. Сортавала, ул. Карельская, д. 12/20</t>
  </si>
  <si>
    <t>155.53920128</t>
  </si>
  <si>
    <t>Сортавальский р-н, Сортавальское г/п, г. Сортавала, ул. Куйбышева, д. 6</t>
  </si>
  <si>
    <t>155.53931938</t>
  </si>
  <si>
    <t>1928</t>
  </si>
  <si>
    <t>Сортавальский р-н, Сортавальское г/п, г. Сортавала, ул. Маяковского, д. 5</t>
  </si>
  <si>
    <t>155.5380447</t>
  </si>
  <si>
    <t>Сортавальский р-н, Сортавальское г/п, г. Сортавала, ул. Октябрьская, д. 17</t>
  </si>
  <si>
    <t>155.53799271</t>
  </si>
  <si>
    <t>Сортавальский р-н, Сортавальское г/п, г. Сортавала, ул. Плодопитомник, д. 1</t>
  </si>
  <si>
    <t>155.53621393</t>
  </si>
  <si>
    <t>155.53617527</t>
  </si>
  <si>
    <t>Сортавальский р-н, Сортавальское г/п, г. Сортавала, ул. Советских Космонавтов, д. 5</t>
  </si>
  <si>
    <t>155.53617104</t>
  </si>
  <si>
    <t>Сортавальский р-н, Сортавальское г/п, пос. Гидрогородок (г Сортавала), ул. Гидрогородок, д. 11</t>
  </si>
  <si>
    <t>155.5391875</t>
  </si>
  <si>
    <t>Сортавальский р-н, Сортавальское г/п, пос. Хюмпеля (г Сортавала), д. 7</t>
  </si>
  <si>
    <t>155.53902819</t>
  </si>
  <si>
    <t>175.55726308</t>
  </si>
  <si>
    <t>Петрозаводский ГО, г. Петрозаводск, наб. Лососинская, д. 3</t>
  </si>
  <si>
    <t>155.53395771</t>
  </si>
  <si>
    <t>Петрозаводский ГО, г. Петрозаводск, просп. Александра Невского, д. 21</t>
  </si>
  <si>
    <t>155.53509427</t>
  </si>
  <si>
    <t>Петрозаводский ГО, г. Петрозаводск, просп. Александра Невского, д. 25а</t>
  </si>
  <si>
    <t>155.53110887</t>
  </si>
  <si>
    <t>Петрозаводский ГО, г. Петрозаводск, просп. Александра Невского, д. 29</t>
  </si>
  <si>
    <t>155.53605496</t>
  </si>
  <si>
    <t>Петрозаводский ГО, г. Петрозаводск, просп. Александра Невского, д. 42</t>
  </si>
  <si>
    <t>155.53597738</t>
  </si>
  <si>
    <t>Петрозаводский ГО, г. Петрозаводск, просп. Александра Невского, д. 51а</t>
  </si>
  <si>
    <t>Петрозаводский ГО, г. Петрозаводск, просп. Александра Невского, д. 54</t>
  </si>
  <si>
    <t>155.53400737</t>
  </si>
  <si>
    <t>Петрозаводский ГО, г. Петрозаводск, просп. Ленина, д. 10</t>
  </si>
  <si>
    <t>155.53199681</t>
  </si>
  <si>
    <t>Петрозаводский ГО, г. Петрозаводск, просп. Ленина, д. 20</t>
  </si>
  <si>
    <t>155.53400179</t>
  </si>
  <si>
    <t>Петрозаводский ГО, г. Петрозаводск, просп. Ленина, д. 25</t>
  </si>
  <si>
    <t>155.5330873</t>
  </si>
  <si>
    <t>Петрозаводский ГО, г. Петрозаводск, просп. Ленина, д. 36</t>
  </si>
  <si>
    <t>155.53707708</t>
  </si>
  <si>
    <t>Петрозаводский ГО, г. Петрозаводск, просп. Ленина, д. 38</t>
  </si>
  <si>
    <t>155.53201514</t>
  </si>
  <si>
    <t>Петрозаводский ГО, г. Петрозаводск, просп. Октябрьский, д. 4в</t>
  </si>
  <si>
    <t>155.53495587</t>
  </si>
  <si>
    <t>Петрозаводский ГО, г. Петрозаводск, просп. Октябрьский, д. 10</t>
  </si>
  <si>
    <t>155.53595738</t>
  </si>
  <si>
    <t>Петрозаводский ГО, г. Петрозаводск, просп. Октябрьский, д. 24в</t>
  </si>
  <si>
    <t>155.53394916</t>
  </si>
  <si>
    <t>Петрозаводский ГО, г. Петрозаводск, просп. Октябрьский, д. 25</t>
  </si>
  <si>
    <t>Петрозаводский ГО, г. Петрозаводск, просп. Октябрьский, д. 27</t>
  </si>
  <si>
    <t>155.53596538</t>
  </si>
  <si>
    <t>Петрозаводский ГО, г. Петрозаводск, просп. Первомайский, д. 19</t>
  </si>
  <si>
    <t>155.53198678</t>
  </si>
  <si>
    <t>Петрозаводский ГО, г. Петрозаводск, просп. Первомайский, д. 21а</t>
  </si>
  <si>
    <t>155.5339942</t>
  </si>
  <si>
    <t>Петрозаводский ГО, г. Петрозаводск, просп. Первомайский, д. 23</t>
  </si>
  <si>
    <t>155.53099647</t>
  </si>
  <si>
    <t>Петрозаводский ГО, г. Петрозаводск, просп. Первомайский, д. 25</t>
  </si>
  <si>
    <t>155.53396489</t>
  </si>
  <si>
    <t>Петрозаводский ГО, г. Петрозаводск, просп. Первомайский, д. 25а</t>
  </si>
  <si>
    <t>155.53200468</t>
  </si>
  <si>
    <t>Петрозаводский ГО, г. Петрозаводск, просп. Первомайский, д. 27</t>
  </si>
  <si>
    <t>155.53602358</t>
  </si>
  <si>
    <t>Петрозаводский ГО, г. Петрозаводск, просп. Первомайский, д. 29</t>
  </si>
  <si>
    <t>155.53402546</t>
  </si>
  <si>
    <t>Петрозаводский ГО, г. Петрозаводск, просп. Первомайский, д. 31</t>
  </si>
  <si>
    <t>155.5360257</t>
  </si>
  <si>
    <t>Петрозаводский ГО, г. Петрозаводск, ул. Антикайнена, д. 8</t>
  </si>
  <si>
    <t>155.53109692</t>
  </si>
  <si>
    <t>Петрозаводский ГО, г. Петрозаводск, ул. Антикайнена, д. 11</t>
  </si>
  <si>
    <t>155.53398946</t>
  </si>
  <si>
    <t>Петрозаводский ГО, г. Петрозаводск, ул. Антикайнена, д. 21</t>
  </si>
  <si>
    <t>155.53199002</t>
  </si>
  <si>
    <t>Петрозаводский ГО, г. Петрозаводск, ул. Володарского, д. 44</t>
  </si>
  <si>
    <t>155.53454</t>
  </si>
  <si>
    <t>Петрозаводский ГО, г. Петрозаводск, ул. Германа Титова, д. 12</t>
  </si>
  <si>
    <t>155.53504555</t>
  </si>
  <si>
    <t>Петрозаводский ГО, г. Петрозаводск, ул. Гоголя, д. 29</t>
  </si>
  <si>
    <t>155.53398064</t>
  </si>
  <si>
    <t>155.53213738</t>
  </si>
  <si>
    <t>1947</t>
  </si>
  <si>
    <t>Петрозаводский ГО, г. Петрозаводск, ул. Гоголя, д. 32</t>
  </si>
  <si>
    <t>155.53304128</t>
  </si>
  <si>
    <t>Петрозаводский ГО, г. Петрозаводск, ул. Григорьева, д. 15</t>
  </si>
  <si>
    <t>155.53605289</t>
  </si>
  <si>
    <t>Петрозаводский ГО, г. Петрозаводск, ул. Дзержинского, д. 4</t>
  </si>
  <si>
    <t>155.53221692</t>
  </si>
  <si>
    <t>Петрозаводский ГО, г. Петрозаводск, ул. Железнодорожная, д. 6б</t>
  </si>
  <si>
    <t>155.53601251</t>
  </si>
  <si>
    <t>Петрозаводский ГО, г. Петрозаводск, ул. Железнодорожная, д. 8</t>
  </si>
  <si>
    <t>155.53501419</t>
  </si>
  <si>
    <t>Петрозаводский ГО, г. Петрозаводск, ул. Железнодорожная, д. 8а</t>
  </si>
  <si>
    <t>155.53502401</t>
  </si>
  <si>
    <t>Петрозаводский ГО, г. Петрозаводск, ул. Железнодорожная, д. 10</t>
  </si>
  <si>
    <t>155.5310142</t>
  </si>
  <si>
    <t>Петрозаводский ГО, г. Петрозаводск, ул. Железнодорожная, д. 10а</t>
  </si>
  <si>
    <t>155.53201325</t>
  </si>
  <si>
    <t>Петрозаводский ГО, г. Петрозаводск, ул. Зайцева, д. 22</t>
  </si>
  <si>
    <t>155.53098205</t>
  </si>
  <si>
    <t>Петрозаводский ГО, г. Петрозаводск, ул. Зайцева, д. 23</t>
  </si>
  <si>
    <t>155.53400594</t>
  </si>
  <si>
    <t>Петрозаводский ГО, г. Петрозаводск, ул. Зайцева, д. 25</t>
  </si>
  <si>
    <t>155.53300433</t>
  </si>
  <si>
    <t>Петрозаводский ГО, г. Петрозаводск, ул. Зайцева, д. 26</t>
  </si>
  <si>
    <t>155.5310019</t>
  </si>
  <si>
    <t>Петрозаводский ГО, г. Петрозаводск, ул. Зайцева, д. 29</t>
  </si>
  <si>
    <t>155.53600552</t>
  </si>
  <si>
    <t>Петрозаводский ГО, г. Петрозаводск, ул. Зайцева, д. 31</t>
  </si>
  <si>
    <t>155.53200687</t>
  </si>
  <si>
    <t>Петрозаводский ГО, г. Петрозаводск, ул. Зайцева, д. 35</t>
  </si>
  <si>
    <t>155.53303315</t>
  </si>
  <si>
    <t>Петрозаводский ГО, г. Петрозаводск, ул. Калинина, д. 67</t>
  </si>
  <si>
    <t>155.53402325</t>
  </si>
  <si>
    <t>Петрозаводский ГО, г. Петрозаводск, ул. Ключевая, д. 5</t>
  </si>
  <si>
    <t>155.53502547</t>
  </si>
  <si>
    <t>Петрозаводский ГО, г. Петрозаводск, ул. Коммунистов, д. 55</t>
  </si>
  <si>
    <t>155.53304674</t>
  </si>
  <si>
    <t>Петрозаводский ГО, г. Петрозаводск, ул. Куйбышева, д. 16</t>
  </si>
  <si>
    <t>155.53301192</t>
  </si>
  <si>
    <t>Петрозаводский ГО, г. Петрозаводск, ул. Лисицыной, д. 1</t>
  </si>
  <si>
    <t>155.53300388</t>
  </si>
  <si>
    <t>Петрозаводский ГО, г. Петрозаводск, ул. Лисицыной, д. 2</t>
  </si>
  <si>
    <t>155.53100489</t>
  </si>
  <si>
    <t>Петрозаводский ГО, г. Петрозаводск, ул. Лососинская, д. 4</t>
  </si>
  <si>
    <t>155.53230345</t>
  </si>
  <si>
    <t>Петрозаводский ГО, г. Петрозаводск, ул. Луначарского, д. 27</t>
  </si>
  <si>
    <t>155.53098664</t>
  </si>
  <si>
    <t>Петрозаводский ГО, г. Петрозаводск, ул. Мурманская, д. 20</t>
  </si>
  <si>
    <t>155.53201534</t>
  </si>
  <si>
    <t>Петрозаводский ГО, г. Петрозаводск, ул. Мурманская, д. 27</t>
  </si>
  <si>
    <t>155.53097703</t>
  </si>
  <si>
    <t>Петрозаводский ГО, г. Петрозаводск, ул. Перттунена, д. 8</t>
  </si>
  <si>
    <t>155.53597577</t>
  </si>
  <si>
    <t>Петрозаводский ГО, г. Петрозаводск, ул. Пионеров, д. 6</t>
  </si>
  <si>
    <t>155.53101542</t>
  </si>
  <si>
    <t>Петрозаводский ГО, г. Петрозаводск, ул. Социалистическая, д. 16</t>
  </si>
  <si>
    <t>155.53107412</t>
  </si>
  <si>
    <t>Петрозаводский ГО, г. Петрозаводск, ул. Судостроительная, д. 6</t>
  </si>
  <si>
    <t>155.53099573</t>
  </si>
  <si>
    <t>Петрозаводский ГО, г. Петрозаводск, ул. Судостроительная, д. 8</t>
  </si>
  <si>
    <t>155.53398748</t>
  </si>
  <si>
    <t>Петрозаводский ГО, г. Петрозаводск, ул. Халтурина, д. 3</t>
  </si>
  <si>
    <t>155.53099104</t>
  </si>
  <si>
    <t>Петрозаводский ГО, г. Петрозаводск, ул. Чернышевского, д. 1</t>
  </si>
  <si>
    <t>155.53202426</t>
  </si>
  <si>
    <t>Петрозаводский ГО, г. Петрозаводск, ул. Шотмана, д. 10</t>
  </si>
  <si>
    <t>155.53300703</t>
  </si>
  <si>
    <t>Петрозаводский ГО, г. Петрозаводск, ул. Шотмана, д. 34а</t>
  </si>
  <si>
    <t>155.53097411</t>
  </si>
  <si>
    <t>Петрозаводский ГО, г. Петрозаводск, ул. Шотмана, д. 34в</t>
  </si>
  <si>
    <t>155.53098912</t>
  </si>
  <si>
    <t>Беломорский МО, г. Беломорск, ул. Октябрьская, д. 5</t>
  </si>
  <si>
    <t>155.53295824</t>
  </si>
  <si>
    <t>Беломорский МО, г. Беломорск, ул. Пашкова, д. 3</t>
  </si>
  <si>
    <t>155.53595824</t>
  </si>
  <si>
    <t>Беломорский МО, пос. Сосновец, ул. Антикайнена, д. 12</t>
  </si>
  <si>
    <t>Кемский р-н, Кемское г/п, г. Кемь, просп. Пролетарский, д. 15</t>
  </si>
  <si>
    <t>155.53094584</t>
  </si>
  <si>
    <t>Кемский р-н, Кемское г/п, г. Кемь, просп. Пролетарский, д. 34а</t>
  </si>
  <si>
    <t>155.53500584</t>
  </si>
  <si>
    <t>Кемский р-н, Кемское г/п, г. Кемь, просп. Пролетарский, д. 36</t>
  </si>
  <si>
    <t>155.5330342</t>
  </si>
  <si>
    <t>Кемский р-н, Кемское г/п, г. Кемь, просп. Пролетарский, д. 49а</t>
  </si>
  <si>
    <t>155.53495349</t>
  </si>
  <si>
    <t>Кемский р-н, Кемское г/п, г. Кемь, просп. Пролетарский, д. 62</t>
  </si>
  <si>
    <t>155.53401652</t>
  </si>
  <si>
    <t>Кемский р-н, Кемское г/п, г. Кемь, просп. Пролетарский, д. 65</t>
  </si>
  <si>
    <t>155.53197706</t>
  </si>
  <si>
    <t>Кемский р-н, Кемское г/п, г. Кемь, ул. Кирова, д. 4</t>
  </si>
  <si>
    <t>155.53024015</t>
  </si>
  <si>
    <t>1936</t>
  </si>
  <si>
    <t>Кемский р-н, Кемское г/п, г. Кемь, ул. Свердлова, д. 15</t>
  </si>
  <si>
    <t>155.53301287</t>
  </si>
  <si>
    <t>Кемский р-н, Рабочеостровское с/п, пос. Рабочеостровск, ул. 1 Пятилетка, д. 6</t>
  </si>
  <si>
    <t>155.53127666</t>
  </si>
  <si>
    <t>1931</t>
  </si>
  <si>
    <t>Кемский р-н, Рабочеостровское с/п, пос. Рабочеостровск, ул. Железнодорожная, д. 21</t>
  </si>
  <si>
    <t>155.53193043</t>
  </si>
  <si>
    <t>Кондопожский р-н, Кедрозерское с/п, дер. Илемсельга, ул. Верхняя Сельга, д. 19</t>
  </si>
  <si>
    <t>155.53091324</t>
  </si>
  <si>
    <t>Кондопожский р-н, Кондопожское г/п, г. Кондопога, ул. Бумажников, д. 2</t>
  </si>
  <si>
    <t>155.53093195</t>
  </si>
  <si>
    <t>Кондопожский р-н, Кондопожское г/п, г. Кондопога, ул. Бумажников, д. 4</t>
  </si>
  <si>
    <t>155.53191293</t>
  </si>
  <si>
    <t>Кондопожский р-н, Кондопожское г/п, г. Кондопога, ул. Бумажников, д. 6а</t>
  </si>
  <si>
    <t>155.53192537</t>
  </si>
  <si>
    <t>Кондопожский р-н, Кондопожское г/п, г. Кондопога, ул. Комсомольская, д. 1</t>
  </si>
  <si>
    <t>155.53292474</t>
  </si>
  <si>
    <t>Кондопожский р-н, Кондопожское г/п, г. Кондопога, ул. Комсомольская, д. 3</t>
  </si>
  <si>
    <t>155.53395445</t>
  </si>
  <si>
    <t>Кондопожский р-н, Кондопожское г/п, г. Кондопога, ул. Комсомольская, д. 5</t>
  </si>
  <si>
    <t>155.53296224</t>
  </si>
  <si>
    <t>Кондопожский р-н, Кондопожское г/п, г. Кондопога, ул. Комсомольская, д. 5а</t>
  </si>
  <si>
    <t>155.5309328</t>
  </si>
  <si>
    <t>Кондопожский р-н, Кондопожское г/п, г. Кондопога, ул. Комсомольская, д. 7а</t>
  </si>
  <si>
    <t>155.53593201</t>
  </si>
  <si>
    <t>Кондопожский р-н, Кондопожское г/п, г. Кондопога, ул. Пролетарская, д. 8а</t>
  </si>
  <si>
    <t>155.53489976</t>
  </si>
  <si>
    <t>Кондопожский р-н, Кондопожское г/п, г. Кондопога, ул. Пролетарская, д. 30</t>
  </si>
  <si>
    <t>155.53093529</t>
  </si>
  <si>
    <t>Кондопожский р-н, Кондопожское г/п, г. Кондопога, ул. Пролетарская, д. 32</t>
  </si>
  <si>
    <t>155.53094313</t>
  </si>
  <si>
    <t>Кондопожский р-н, Кондопожское г/п, г. Кондопога, ул. Пролетарская, д. 36</t>
  </si>
  <si>
    <t>155.53595467</t>
  </si>
  <si>
    <t>Кондопожский р-н, Кондопожское г/п, г. Кондопога, ул. Пролетарская, д. 39</t>
  </si>
  <si>
    <t>155.53594814</t>
  </si>
  <si>
    <t>Кондопожский р-н, Кондопожское г/п, г. Кондопога, ул. Пролетарская, д. 41</t>
  </si>
  <si>
    <t>155.53295372</t>
  </si>
  <si>
    <t>Кондопожский р-н, Кондопожское г/п, г. Кондопога, ул. Советов, д. 4</t>
  </si>
  <si>
    <t>155.5339726</t>
  </si>
  <si>
    <t>Кондопожский р-н, Кондопожское г/п, г. Кондопога, ш. Октябрьское, д. 13</t>
  </si>
  <si>
    <t>155.5309332</t>
  </si>
  <si>
    <t>Кондопожский р-н, Кондопожское г/п, г. Кондопога, ш. Октябрьское, д. 15</t>
  </si>
  <si>
    <t>155.53094382</t>
  </si>
  <si>
    <t>Кондопожский р-н, Кончезерское с/п, с. Кончезеро, ул. Советов, д. 46</t>
  </si>
  <si>
    <t>155.53189004</t>
  </si>
  <si>
    <t>Кондопожский р-н, Кончезерское с/п, с. Кончезеро, ул. Юности, д. 14</t>
  </si>
  <si>
    <t>155.53393387</t>
  </si>
  <si>
    <t>Лахденпохский р-н, Лахденпохское г/п, г. Лахденпохья, ул. Ленина, д. 7а</t>
  </si>
  <si>
    <t>155.54088848</t>
  </si>
  <si>
    <t>Лахденпохский р-н, Лахденпохское г/п, г. Лахденпохья, ул. Ленина, д. 7б</t>
  </si>
  <si>
    <t>155.54083482</t>
  </si>
  <si>
    <t>Лоухский р-н, Лоухское г/п, пгт Лоухи, пер. Дачный, д. 8</t>
  </si>
  <si>
    <t>155.53292964</t>
  </si>
  <si>
    <t>Лоухский р-н, Лоухское г/п, пгт Лоухи, ул. Им 23 Гвардейской стрелковой дивизии, д. 1</t>
  </si>
  <si>
    <t>155.53596113</t>
  </si>
  <si>
    <t>Лоухский р-н, Лоухское г/п, пгт Лоухи, ул. Им 23 Гвардейской стрелковой дивизии, д. 7</t>
  </si>
  <si>
    <t>155.53494614</t>
  </si>
  <si>
    <t>Лоухский р-н, Лоухское г/п, пгт Лоухи, ул. Шмагрина, д. 24</t>
  </si>
  <si>
    <t>155.53494724</t>
  </si>
  <si>
    <t>Лоухский р-н, Лоухское г/п, пгт Лоухи, ул. Южная, д. 10</t>
  </si>
  <si>
    <t>155.53395142</t>
  </si>
  <si>
    <t>Медвежьегорский р-н, Медвежьегорское г/п, г. Медвежьегорск, ул. Верхняя, д. 26</t>
  </si>
  <si>
    <t>155.54286117</t>
  </si>
  <si>
    <t>Медвежьегорский р-н, Медвежьегорское г/п, г. Медвежьегорск, ул. Заводская, д. 16</t>
  </si>
  <si>
    <t>155.54393117</t>
  </si>
  <si>
    <t>Медвежьегорский р-н, Медвежьегорское г/п, г. Медвежьегорск, ул. К.Маркса, д. 16</t>
  </si>
  <si>
    <t>155.54290117</t>
  </si>
  <si>
    <t>Медвежьегорский р-н, Медвежьегорское г/п, г. Медвежьегорск, ул. Лесная, д. 12</t>
  </si>
  <si>
    <t>155.54475117</t>
  </si>
  <si>
    <t>Медвежьегорский р-н, Медвежьегорское г/п, г. Медвежьегорск, ул. М.Горького, д. 2</t>
  </si>
  <si>
    <t>155.54377117</t>
  </si>
  <si>
    <t>Медвежьегорский р-н, Медвежьегорское г/п, г. Медвежьегорск, ул. М.Горького, д. 16а</t>
  </si>
  <si>
    <t>Медвежьегорский р-н, Пиндушское г/п, дер. Лумбуши, ул. Совхозная, д. 3</t>
  </si>
  <si>
    <t>155.54288928</t>
  </si>
  <si>
    <t>Олонецкий р-н, Ильинское с/п, пос. Ильинский, ул. Гагарина, д. 4</t>
  </si>
  <si>
    <t>185.57080028</t>
  </si>
  <si>
    <t>Олонецкий р-н, Олонецкое г/п, г. Олонец, пер. Кирпичный, д. 4</t>
  </si>
  <si>
    <t>185.56072322</t>
  </si>
  <si>
    <t>Олонецкий р-н, Олонецкое г/п, г. Олонец, ул. Володарского, д. 15а</t>
  </si>
  <si>
    <t>185.56068423</t>
  </si>
  <si>
    <t>Олонецкий р-н, Олонецкое г/п, г. Олонец, ул. Комсомольская, д. 20а</t>
  </si>
  <si>
    <t>185.56079266</t>
  </si>
  <si>
    <t>Олонецкий р-н, Олонецкое г/п, г. Олонец, ул. Комсомольская, д. 20б</t>
  </si>
  <si>
    <t>195.56079292</t>
  </si>
  <si>
    <t>Олонецкий р-н, Олонецкое г/п, г. Олонец, ул. Пролетарская, д. 19</t>
  </si>
  <si>
    <t>185.56069831</t>
  </si>
  <si>
    <t>Олонецкий р-н, Олонецкое г/п, дер. Верховье, ул. Верховье-ДСПМК, д. 1</t>
  </si>
  <si>
    <t>185.56071683</t>
  </si>
  <si>
    <t>Питкярантский МО, дер. Хийденсельга, ул. Лесопильщиков, д. 1</t>
  </si>
  <si>
    <t>155.53096064</t>
  </si>
  <si>
    <t>Питкярантский МО, г. Питкяранта, ул. Горького, д. 6</t>
  </si>
  <si>
    <t>155.53604926</t>
  </si>
  <si>
    <t>Питкярантский МО, г. Питкяранта, ул. Ленина, д. 23</t>
  </si>
  <si>
    <t>155.53294848</t>
  </si>
  <si>
    <t>Прионежский р-н, Деревянское с/п, с. Деревянное, ул. Набережная, д. 4</t>
  </si>
  <si>
    <t>155.53394581</t>
  </si>
  <si>
    <t>Прионежский р-н, Мелиоративное с/п, пос. Мелиоративный, ул. Строительная, д. 6</t>
  </si>
  <si>
    <t>155.53402027</t>
  </si>
  <si>
    <t>Прионежский р-н, Нововилговское с/п, пос. Новая Вилга, ул. Центральная, д. 11</t>
  </si>
  <si>
    <t>155.53196435</t>
  </si>
  <si>
    <t>Пряжинский р-н, Святозерское с/п, с. Святозеро, ул. Советская, д. 5</t>
  </si>
  <si>
    <t>Пряжинский р-н, Чалнинское с/п, пос. Чална, ул. Новореченская, д. 11</t>
  </si>
  <si>
    <t>Сегежский МО, дер. Каменный Бор, ул. Советская, д. 2</t>
  </si>
  <si>
    <t>155.54591126</t>
  </si>
  <si>
    <t>Сегежский МО, дер. Каменный Бор, ул. Советская, д. 4</t>
  </si>
  <si>
    <t>155.5418737</t>
  </si>
  <si>
    <t>Сегежский МО, пгт Надвоицы, просп. Металлургов, д. 7</t>
  </si>
  <si>
    <t>155.54491391</t>
  </si>
  <si>
    <t>Сегежский МО, пгт Надвоицы, просп. Металлургов, д. 9</t>
  </si>
  <si>
    <t>155.54289469</t>
  </si>
  <si>
    <t>Сегежский МО, пгт Надвоицы, просп. Металлургов, д. 10а</t>
  </si>
  <si>
    <t>155.54390448</t>
  </si>
  <si>
    <t>Сегежский МО, пгт Надвоицы, просп. Металлургов, д. 11</t>
  </si>
  <si>
    <t>155.54188422</t>
  </si>
  <si>
    <t>Сегежский МО, пгт Надвоицы, просп. Металлургов, д. 12а</t>
  </si>
  <si>
    <t>155.54491346</t>
  </si>
  <si>
    <t>Сегежский МО, пгт Надвоицы, ул. Ленина, д. 3</t>
  </si>
  <si>
    <t>155.54592423</t>
  </si>
  <si>
    <t>Сегежский МО, пос. Верхний, д. 12</t>
  </si>
  <si>
    <t>155.54286988</t>
  </si>
  <si>
    <t>Сегежский МО, г. Сегежа, проезд Монтажников, д. 5</t>
  </si>
  <si>
    <t>155.54587213</t>
  </si>
  <si>
    <t>Сегежский МО, г. Сегежа, ул. Антикайнена, д. 15</t>
  </si>
  <si>
    <t>155.54379451</t>
  </si>
  <si>
    <t>Сегежский МО, г. Сегежа, ул. Гагарина, д. 25а</t>
  </si>
  <si>
    <t>155.53097628</t>
  </si>
  <si>
    <t>Сегежский МО, г. Сегежа, ул. Кирова, д. 1б</t>
  </si>
  <si>
    <t>155.54183674</t>
  </si>
  <si>
    <t>Сегежский МО, г. Сегежа, ул. Лесная, д. 10</t>
  </si>
  <si>
    <t>155.54375411</t>
  </si>
  <si>
    <t>Сегежский МО, г. Сегежа, ул. Птицефабрика, д. 7</t>
  </si>
  <si>
    <t>155.53990603</t>
  </si>
  <si>
    <t>Сегежский МО, г. Сегежа, ул. Солунина, д. 4</t>
  </si>
  <si>
    <t>155.54585503</t>
  </si>
  <si>
    <t>Сегежский МО, г. Сегежа, ул. Спиридонова, д. 36</t>
  </si>
  <si>
    <t>155.54282157</t>
  </si>
  <si>
    <t>Сортавальский р-н, Вяртсильское г/п, пгт Вяртсиля (г Сортавала), ул. Мира, д. 5</t>
  </si>
  <si>
    <t>155.53600848</t>
  </si>
  <si>
    <t>Сортавальский р-н, Вяртсильское г/п, пгт Вяртсиля (г Сортавала), ул. Мира, д. 17</t>
  </si>
  <si>
    <t>155.53297848</t>
  </si>
  <si>
    <t>Сортавальский р-н, Вяртсильское г/п, пгт Вяртсиля (г Сортавала), ул. Октябрьская, д. 3</t>
  </si>
  <si>
    <t>155.53398848</t>
  </si>
  <si>
    <t>Сортавальский р-н, Вяртсильское г/п, пгт Вяртсиля (г Сортавала), ул. Октябрьская, д. 4</t>
  </si>
  <si>
    <t>Сортавальский р-н, Сортавальское г/п, г. Сортавала, ул. 40 лет ВЛКСМ, д. 17</t>
  </si>
  <si>
    <t>155.53395997</t>
  </si>
  <si>
    <t>Сортавальский р-н, Сортавальское г/п, г. Сортавала, ул. Антикайнена, д. 25/27</t>
  </si>
  <si>
    <t>155.53199203</t>
  </si>
  <si>
    <t>155.53114316</t>
  </si>
  <si>
    <t>Сортавальский р-н, Сортавальское г/п, г. Сортавала, ул. Маяковского, д. 8</t>
  </si>
  <si>
    <t>155.53302715</t>
  </si>
  <si>
    <t>Сортавальский р-н, Сортавальское г/п, г. Сортавала, ул. Маяковского, д. 13</t>
  </si>
  <si>
    <t>155.53199814</t>
  </si>
  <si>
    <t>Сортавальский р-н, Сортавальское г/п, г. Сортавала, ул. Маяковского, д. 14</t>
  </si>
  <si>
    <t>155.53402393</t>
  </si>
  <si>
    <t>Сортавальский р-н, Сортавальское г/п, г. Сортавала, ул. Советская, д. 1а</t>
  </si>
  <si>
    <t>155.53298459</t>
  </si>
  <si>
    <t>Сортавальский р-н, Сортавальское г/п, г. Сортавала, ул. Советская, д. 6</t>
  </si>
  <si>
    <t>155.53304156</t>
  </si>
  <si>
    <t>155.53221565</t>
  </si>
  <si>
    <t>Сортавальский р-н, Сортавальское г/п, г. Сортавала, ул. Советских Космонавтов, д. 8</t>
  </si>
  <si>
    <t>155.5341863</t>
  </si>
  <si>
    <t>Сортавальский р-н, Сортавальское г/п, пос. Лахденкюля (г Сортавала), д. 19</t>
  </si>
  <si>
    <t>155.53396913</t>
  </si>
  <si>
    <t>Сортавальский р-н, Сортавальское г/п, пгт Хелюля (г Сортавала), ул. Фабричная, д. 4</t>
  </si>
  <si>
    <t>155.53393212</t>
  </si>
  <si>
    <t>Сортавальский р-н, Сортавальское г/п, пгт Хелюля (г Сортавала), ш. Сортавальское, д. 9</t>
  </si>
  <si>
    <t>155.53199693</t>
  </si>
  <si>
    <t>Сортавальский р-н, Сортавальское г/п, пгт Хелюля (г Сортавала), ш. Сортавальское, д. 19</t>
  </si>
  <si>
    <t>155.53100634</t>
  </si>
  <si>
    <t>Сортавальский р-н, Хаапалампинское с/п, пос. Заозерный (г Сортавала), ул. Заречная, д. 4</t>
  </si>
  <si>
    <t>155.53495482</t>
  </si>
  <si>
    <t>Петрозаводский ГО, г. Петрозаводск, наб. Гюллинга, д. 1</t>
  </si>
  <si>
    <t>155.52798741</t>
  </si>
  <si>
    <t>Петрозаводский ГО, г. Петрозаводск, наб. Лососинская, д. 15</t>
  </si>
  <si>
    <t>155.53001119</t>
  </si>
  <si>
    <t>Петрозаводский ГО, г. Петрозаводск, просп. Александра Невского, д. 28</t>
  </si>
  <si>
    <t>155.53008672</t>
  </si>
  <si>
    <t>Петрозаводский ГО, г. Петрозаводск, просп. Александра Невского, д. 48</t>
  </si>
  <si>
    <t>155.52300135</t>
  </si>
  <si>
    <t>Петрозаводский ГО, г. Петрозаводск, просп. Александра Невского, д. 53</t>
  </si>
  <si>
    <t>155.5259658</t>
  </si>
  <si>
    <t>155.52305065</t>
  </si>
  <si>
    <t>155.52707904</t>
  </si>
  <si>
    <t>Петрозаводский ГО, г. Петрозаводск, просп. Ленина, д. 9</t>
  </si>
  <si>
    <t>155.52702716</t>
  </si>
  <si>
    <t>Петрозаводский ГО, г. Петрозаводск, просп. Ленина, д. 30</t>
  </si>
  <si>
    <t>155.52601741</t>
  </si>
  <si>
    <t>Петрозаводский ГО, г. Петрозаводск, просп. Октябрьский, д. 2</t>
  </si>
  <si>
    <t>155.52794709</t>
  </si>
  <si>
    <t>Петрозаводский ГО, г. Петрозаводск, просп. Октябрьский, д. 4</t>
  </si>
  <si>
    <t>155.52695679</t>
  </si>
  <si>
    <t>Петрозаводский ГО, г. Петрозаводск, просп. Октябрьский, д. 4б</t>
  </si>
  <si>
    <t>155.52495741</t>
  </si>
  <si>
    <t>Петрозаводский ГО, г. Петрозаводск, просп. Октябрьский, д. 8а</t>
  </si>
  <si>
    <t>155.52694702</t>
  </si>
  <si>
    <t>Петрозаводский ГО, г. Петрозаводск, просп. Октябрьский, д. 8б</t>
  </si>
  <si>
    <t>155.52494672</t>
  </si>
  <si>
    <t>Петрозаводский ГО, г. Петрозаводск, просп. Октябрьский, д. 10а</t>
  </si>
  <si>
    <t>155.5239554</t>
  </si>
  <si>
    <t>Петрозаводский ГО, г. Петрозаводск, просп. Октябрьский, д. 10в</t>
  </si>
  <si>
    <t>155.52796199</t>
  </si>
  <si>
    <t>Петрозаводский ГО, г. Петрозаводск, просп. Октябрьский, д. 14а</t>
  </si>
  <si>
    <t>155.5279473</t>
  </si>
  <si>
    <t>Петрозаводский ГО, г. Петрозаводск, просп. Октябрьский, д. 16</t>
  </si>
  <si>
    <t>155.52594737</t>
  </si>
  <si>
    <t>Петрозаводский ГО, г. Петрозаводск, просп. Октябрьский, д. 16а</t>
  </si>
  <si>
    <t>155.52794741</t>
  </si>
  <si>
    <t>Петрозаводский ГО, г. Петрозаводск, просп. Октябрьский, д. 16б</t>
  </si>
  <si>
    <t>155.52494545</t>
  </si>
  <si>
    <t>Петрозаводский ГО, г. Петрозаводск, просп. Октябрьский, д. 22а</t>
  </si>
  <si>
    <t>155.52395079</t>
  </si>
  <si>
    <t>Петрозаводский ГО, г. Петрозаводск, просп. Октябрьский, д. 24</t>
  </si>
  <si>
    <t>155.5255</t>
  </si>
  <si>
    <t>Петрозаводский ГО, г. Петрозаводск, просп. Первомайский, д. 20</t>
  </si>
  <si>
    <t>155.52603371</t>
  </si>
  <si>
    <t>Петрозаводский ГО, г. Петрозаводск, просп. Первомайский, д. 21</t>
  </si>
  <si>
    <t>155.52900419</t>
  </si>
  <si>
    <t>Петрозаводский ГО, г. Петрозаводск, просп. Первомайский, д. 39</t>
  </si>
  <si>
    <t>155.52603345</t>
  </si>
  <si>
    <t>Петрозаводский ГО, г. Петрозаводск, просп. Первомайский, д. 41</t>
  </si>
  <si>
    <t>155.52904227</t>
  </si>
  <si>
    <t>Петрозаводский ГО, г. Петрозаводск, просп. Первомайский, д. 47</t>
  </si>
  <si>
    <t>155.52605605</t>
  </si>
  <si>
    <t>Петрозаводский ГО, г. Петрозаводск, просп. Первомайский, д. 59</t>
  </si>
  <si>
    <t>155.52524373</t>
  </si>
  <si>
    <t>Петрозаводский ГО, г. Петрозаводск, ул. Андропова, д. 3</t>
  </si>
  <si>
    <t>155.52902741</t>
  </si>
  <si>
    <t>Петрозаводский ГО, г. Петрозаводск, ул. Андропова, д. 4</t>
  </si>
  <si>
    <t>155.53009916</t>
  </si>
  <si>
    <t>Петрозаводский ГО, г. Петрозаводск, ул. Анохина, д. 27</t>
  </si>
  <si>
    <t>155.53000601</t>
  </si>
  <si>
    <t>Петрозаводский ГО, г. Петрозаводск, ул. Анохина, д. 37б</t>
  </si>
  <si>
    <t>155.5259493</t>
  </si>
  <si>
    <t>Петрозаводский ГО, г. Петрозаводск, ул. Анохина, д. 45</t>
  </si>
  <si>
    <t>155.52695869</t>
  </si>
  <si>
    <t>Петрозаводский ГО, г. Петрозаводск, ул. Анохина, д. 47</t>
  </si>
  <si>
    <t>155.52596848</t>
  </si>
  <si>
    <t>Петрозаводский ГО, г. Петрозаводск, ул. Анохина, д. 47а</t>
  </si>
  <si>
    <t>155.5229586</t>
  </si>
  <si>
    <t>Петрозаводский ГО, г. Петрозаводск, ул. Антикайнена, д. 13</t>
  </si>
  <si>
    <t>155.52596741</t>
  </si>
  <si>
    <t>Петрозаводский ГО, г. Петрозаводск, ул. Виданская, д. 5</t>
  </si>
  <si>
    <t>155.53007104</t>
  </si>
  <si>
    <t>Петрозаводский ГО, г. Петрозаводск, ул. Германа Титова, д. 4</t>
  </si>
  <si>
    <t>155.52600644</t>
  </si>
  <si>
    <t>Петрозаводский ГО, г. Петрозаводск, ул. Германа Титова, д. 9</t>
  </si>
  <si>
    <t>155.52407017</t>
  </si>
  <si>
    <t>Петрозаводский ГО, г. Петрозаводск, ул. Герцена, д. 9</t>
  </si>
  <si>
    <t>155.52902517</t>
  </si>
  <si>
    <t>Петрозаводский ГО, г. Петрозаводск, ул. Герцена, д. 17</t>
  </si>
  <si>
    <t>155.52299633</t>
  </si>
  <si>
    <t>Петрозаводский ГО, г. Петрозаводск, ул. Герцена, д. 31в</t>
  </si>
  <si>
    <t>Петрозаводский ГО, г. Петрозаводск, ул. Григорьева, д. 1</t>
  </si>
  <si>
    <t>155.5269743</t>
  </si>
  <si>
    <t>Петрозаводский ГО, г. Петрозаводск, ул. Григорьева, д. 13</t>
  </si>
  <si>
    <t>155.53005042</t>
  </si>
  <si>
    <t>Петрозаводский ГО, г. Петрозаводск, ул. Дзержинского, д. 12</t>
  </si>
  <si>
    <t>155.5240003</t>
  </si>
  <si>
    <t>Петрозаводский ГО, г. Петрозаводск, ул. Железнодорожная, д. 8б</t>
  </si>
  <si>
    <t>155.5290049</t>
  </si>
  <si>
    <t>Петрозаводский ГО, г. Петрозаводск, ул. Загородная, д. 42</t>
  </si>
  <si>
    <t>155.52802112</t>
  </si>
  <si>
    <t>Петрозаводский ГО, г. Петрозаводск, ул. Зайцева, д. 49</t>
  </si>
  <si>
    <t>155.52998737</t>
  </si>
  <si>
    <t>Петрозаводский ГО, г. Петрозаводск, ул. Кирова, д. 24</t>
  </si>
  <si>
    <t>155.52411737</t>
  </si>
  <si>
    <t>Петрозаводский ГО, г. Петрозаводск, ул. Красная, д. 28</t>
  </si>
  <si>
    <t>155.52595191</t>
  </si>
  <si>
    <t>Петрозаводский ГО, г. Петрозаводск, ул. Красная, д. 34</t>
  </si>
  <si>
    <t>155.52296735</t>
  </si>
  <si>
    <t>Петрозаводский ГО, г. Петрозаводск, ул. Красноармейская, д. 12</t>
  </si>
  <si>
    <t>155.52796667</t>
  </si>
  <si>
    <t>Петрозаводский ГО, г. Петрозаводск, ул. Красноармейская, д. 33</t>
  </si>
  <si>
    <t>155.52896946</t>
  </si>
  <si>
    <t>Петрозаводский ГО, г. Петрозаводск, ул. Куйбышева, д. 12</t>
  </si>
  <si>
    <t>155.54009538</t>
  </si>
  <si>
    <t>Петрозаводский ГО, г. Петрозаводск, ул. Куйбышева, д. 18</t>
  </si>
  <si>
    <t>155.5230193</t>
  </si>
  <si>
    <t>Петрозаводский ГО, г. Петрозаводск, ул. Ленинградская, д. 8</t>
  </si>
  <si>
    <t>155.52296573</t>
  </si>
  <si>
    <t>Петрозаводский ГО, г. Петрозаводск, ул. Лососинская, д. 13в</t>
  </si>
  <si>
    <t>155.52798776</t>
  </si>
  <si>
    <t>Петрозаводский ГО, г. Петрозаводск, ул. Луначарского, д. 3</t>
  </si>
  <si>
    <t>155.52399741</t>
  </si>
  <si>
    <t>Петрозаводский ГО, г. Петрозаводск, ул. Максима Горького, д. 5</t>
  </si>
  <si>
    <t>155.52296737</t>
  </si>
  <si>
    <t>Петрозаводский ГО, г. Петрозаводск, ул. Максима Горького, д. 6</t>
  </si>
  <si>
    <t>155.52820659</t>
  </si>
  <si>
    <t>Петрозаводский ГО, г. Петрозаводск, ул. Максима Горького, д. 16</t>
  </si>
  <si>
    <t>155.52998957</t>
  </si>
  <si>
    <t>Петрозаводский ГО, г. Петрозаводск, ул. Максима Горького, д. 18</t>
  </si>
  <si>
    <t>155.52896702</t>
  </si>
  <si>
    <t>Петрозаводский ГО, г. Петрозаводск, ул. Максима Горького, д. 20</t>
  </si>
  <si>
    <t>155.52800933</t>
  </si>
  <si>
    <t>1940</t>
  </si>
  <si>
    <t>Петрозаводский ГО, г. Петрозаводск, ул. Максима Горького, д. 24</t>
  </si>
  <si>
    <t>155.52398064</t>
  </si>
  <si>
    <t>Петрозаводский ГО, г. Петрозаводск, ул. Максима Горького, д. 28</t>
  </si>
  <si>
    <t>155.52594049</t>
  </si>
  <si>
    <t>Петрозаводский ГО, г. Петрозаводск, ул. Маршала Мерецкова, д. 9</t>
  </si>
  <si>
    <t>155.52794737</t>
  </si>
  <si>
    <t>Петрозаводский ГО, г. Петрозаводск, ул. Московская, д. 3</t>
  </si>
  <si>
    <t>155.52594741</t>
  </si>
  <si>
    <t>Петрозаводский ГО, г. Петрозаводск, ул. Московская, д. 5</t>
  </si>
  <si>
    <t>155.52894619</t>
  </si>
  <si>
    <t>Петрозаводский ГО, г. Петрозаводск, ул. Московская, д. 6</t>
  </si>
  <si>
    <t>Петрозаводский ГО, г. Петрозаводск, ул. Московская, д. 7</t>
  </si>
  <si>
    <t>155.52994737</t>
  </si>
  <si>
    <t>Петрозаводский ГО, г. Петрозаводск, ул. Московская, д. 9</t>
  </si>
  <si>
    <t>155.52794721</t>
  </si>
  <si>
    <t>Петрозаводский ГО, г. Петрозаводск, ул. Пушкинская, д. 3</t>
  </si>
  <si>
    <t>155.52903741</t>
  </si>
  <si>
    <t>Петрозаводский ГО, г. Петрозаводск, ул. Пушкинская, д. 3а</t>
  </si>
  <si>
    <t>155.52297988</t>
  </si>
  <si>
    <t>Петрозаводский ГО, г. Петрозаводск, ул. Пушкинская, д. 5а</t>
  </si>
  <si>
    <t>155.52394741</t>
  </si>
  <si>
    <t>Петрозаводский ГО, г. Петрозаводск, ул. Ригачина, д. 20а</t>
  </si>
  <si>
    <t>155.52902352</t>
  </si>
  <si>
    <t>Петрозаводский ГО, г. Петрозаводск, ул. Ригачина, д. 50</t>
  </si>
  <si>
    <t>155.52898738</t>
  </si>
  <si>
    <t>Петрозаводский ГО, г. Петрозаводск, ул. Сорокская, д. 3</t>
  </si>
  <si>
    <t>155.52795605</t>
  </si>
  <si>
    <t>Петрозаводский ГО, г. Петрозаводск, ул. Социалистическая, д. 4</t>
  </si>
  <si>
    <t>155.52798736</t>
  </si>
  <si>
    <t>Петрозаводский ГО, г. Петрозаводск, ул. Судостроительная, д. 12б</t>
  </si>
  <si>
    <t>155.52894748</t>
  </si>
  <si>
    <t>Петрозаводский ГО, г. Петрозаводск, ул. Фридриха Энгельса, д. 11</t>
  </si>
  <si>
    <t>155.52300702</t>
  </si>
  <si>
    <t>Петрозаводский ГО, г. Петрозаводск, ул. Фридриха Энгельса, д. 23</t>
  </si>
  <si>
    <t>155.52994736</t>
  </si>
  <si>
    <t>Петрозаводский ГО, г. Петрозаводск, ул. Фрунзе, д. 4</t>
  </si>
  <si>
    <t>155.52399668</t>
  </si>
  <si>
    <t>Петрозаводский ГО, г. Петрозаводск, ул. Фрунзе, д. 21а</t>
  </si>
  <si>
    <t>155.53001371</t>
  </si>
  <si>
    <t>Петрозаводский ГО, г. Петрозаводск, ул. Фурманова, д. 5</t>
  </si>
  <si>
    <t>155.52899545</t>
  </si>
  <si>
    <t>Петрозаводский ГО, г. Петрозаводск, ул. Чернышевского, д. 12</t>
  </si>
  <si>
    <t>155.52999162</t>
  </si>
  <si>
    <t>Петрозаводский ГО, г. Петрозаводск, ул. Шотмана, д. 3</t>
  </si>
  <si>
    <t>155.52396709</t>
  </si>
  <si>
    <t>Петрозаводский ГО, г. Петрозаводск, ул. Шотмана, д. 34г</t>
  </si>
  <si>
    <t>155.52898587</t>
  </si>
  <si>
    <t>Беломорский МО, г. Беломорск, ул. Октябрьская, д. 3</t>
  </si>
  <si>
    <t>155.52897824</t>
  </si>
  <si>
    <t>Беломорский МО, г. Беломорск, ул. Портовое шоссе, д. 1</t>
  </si>
  <si>
    <t>155.52300824</t>
  </si>
  <si>
    <t>Беломорский МО, пос. Летнереченский, ул. Заречная, д. 21а</t>
  </si>
  <si>
    <t>155.52296824</t>
  </si>
  <si>
    <t>Беломорский МО, пос. Сосновец, ул. Инженерная, д. 7</t>
  </si>
  <si>
    <t>155.53794824</t>
  </si>
  <si>
    <t>Калевальский р-н, Калевальское г/п, пгт Калевала, ул. Красноармейская, д. 11</t>
  </si>
  <si>
    <t>Калевальский р-н, Калевальское г/п, пгт Калевала, ул. Первомайская, д. 8а</t>
  </si>
  <si>
    <t>205.58808455</t>
  </si>
  <si>
    <t>Кемский р-н, Кемское г/п, г. Кемь, просп. Пролетарский, д. 37</t>
  </si>
  <si>
    <t>155.52496693</t>
  </si>
  <si>
    <t>Кемский р-н, Кемское г/п, г. Кемь, просп. Пролетарский, д. 39</t>
  </si>
  <si>
    <t>155.52698385</t>
  </si>
  <si>
    <t>Кемский р-н, Кемское г/п, г. Кемь, просп. Пролетарский, д. 53</t>
  </si>
  <si>
    <t>155.53000707</t>
  </si>
  <si>
    <t>Кемский р-н, Кемское г/п, г. Кемь, просп. Пролетарский, д. 57</t>
  </si>
  <si>
    <t>155.5260159</t>
  </si>
  <si>
    <t>Кемский р-н, Кемское г/п, г. Кемь, просп. Пролетарский, д. 61</t>
  </si>
  <si>
    <t>155.52903661</t>
  </si>
  <si>
    <t>Кемский р-н, Кемское г/п, г. Кемь, просп. Пролетарский, д. 64</t>
  </si>
  <si>
    <t>155.52502455</t>
  </si>
  <si>
    <t>Кемский р-н, Кемское г/п, г. Кемь, ул. Кирова, д. 7</t>
  </si>
  <si>
    <t>155.52924301</t>
  </si>
  <si>
    <t>Кемский р-н, Рабочеостровское с/п, пос. Рабочеостровск, ул. Вокзальная, д. 3</t>
  </si>
  <si>
    <t>155.5269637</t>
  </si>
  <si>
    <t>Кемский р-н, Рабочеостровское с/п, пос. Рабочеостровск, ул. Заводская, д. 8</t>
  </si>
  <si>
    <t>155.52628797</t>
  </si>
  <si>
    <t>Кемский р-н, Рабочеостровское с/п, пос. Рабочеостровск, ул. Заводская, д. 12</t>
  </si>
  <si>
    <t>155.52425097</t>
  </si>
  <si>
    <t>1932</t>
  </si>
  <si>
    <t>Кемский р-н, Рабочеостровское с/п, пос. Рабочеостровск, ул. Ручьевая, д. 8</t>
  </si>
  <si>
    <t>155.52927368</t>
  </si>
  <si>
    <t>Кондопожский р-н, Кондопожское г/п, г. Кондопога, пер. Октябрьский, д. 5</t>
  </si>
  <si>
    <t>155.52393361</t>
  </si>
  <si>
    <t>Кондопожский р-н, Кондопожское г/п, г. Кондопога, пл. Ленина, д. 3</t>
  </si>
  <si>
    <t>155.52595364</t>
  </si>
  <si>
    <t>Кондопожский р-н, Кондопожское г/п, г. Кондопога, ул. Бумажников, д. 4а</t>
  </si>
  <si>
    <t>155.52891908</t>
  </si>
  <si>
    <t>Кондопожский р-н, Кондопожское г/п, г. Кондопога, ул. Комсомольская, д. 3а</t>
  </si>
  <si>
    <t>155.52892532</t>
  </si>
  <si>
    <t>Кондопожский р-н, Кондопожское г/п, г. Кондопога, ул. Кондопожская, д. 102</t>
  </si>
  <si>
    <t>155.52694079</t>
  </si>
  <si>
    <t>Кондопожский р-н, Кондопожское г/п, г. Кондопога, ул. М.Горького, д. 15</t>
  </si>
  <si>
    <t>155.52797337</t>
  </si>
  <si>
    <t>Кондопожский р-н, Кондопожское г/п, г. Кондопога, ул. Пролетарская, д. 4а</t>
  </si>
  <si>
    <t>155.52992195</t>
  </si>
  <si>
    <t>Кондопожский р-н, Кондопожское г/п, г. Кондопога, ул. Пролетарская, д. 22а</t>
  </si>
  <si>
    <t>155.52609467</t>
  </si>
  <si>
    <t>Кондопожский р-н, Кондопожское г/п, г. Кондопога, ул. Пролетарская, д. 31</t>
  </si>
  <si>
    <t>155.52892561</t>
  </si>
  <si>
    <t>Кондопожский р-н, Кондопожское г/п, г. Кондопога, ул. Пролетарская, д. 35</t>
  </si>
  <si>
    <t>155.52592537</t>
  </si>
  <si>
    <t>Кондопожский р-н, Кондопожское г/п, г. Кондопога, ул. Пролетарская, д. 42а</t>
  </si>
  <si>
    <t>155.52593316</t>
  </si>
  <si>
    <t>Лахденпохский р-н, Куркиёкское с/п, пос. Куркиеки, ул. Советская, д. 1</t>
  </si>
  <si>
    <t>155.53601482</t>
  </si>
  <si>
    <t>Лахденпохский р-н, Куркиёкское с/п, пос. Ласанен, ул. Ленинградская, д. 4</t>
  </si>
  <si>
    <t>155.53292004</t>
  </si>
  <si>
    <t>Лахденпохский р-н, Лахденпохское г/п, г. Лахденпохья, ул. Заходского, д. 8</t>
  </si>
  <si>
    <t>155.53896117</t>
  </si>
  <si>
    <t>Лахденпохский р-н, Мийнальское с/п, пос. Ихала, ул. Лесная, д. 8</t>
  </si>
  <si>
    <t>Лахденпохский р-н, Мийнальское с/п, пос. Ихала, ул. Центральная, д. 30</t>
  </si>
  <si>
    <t>Лоухский р-н, Чупинское г/п, пгт Чупа, ул. Коргуева, д. 14</t>
  </si>
  <si>
    <t>155.5577548</t>
  </si>
  <si>
    <t>Лоухский р-н, Чупинское г/п, пгт Чупа, ул. Пионерская, д. 74а</t>
  </si>
  <si>
    <t>155.5574</t>
  </si>
  <si>
    <t>Медвежьегорский р-н, Медвежьегорское г/п, г. Медвежьегорск, ул. 3 Пятилетки, д. 17</t>
  </si>
  <si>
    <t>155.53995117</t>
  </si>
  <si>
    <t>Медвежьегорский р-н, Медвежьегорское г/п, г. Медвежьегорск, ул. Дзержинского, д. 7</t>
  </si>
  <si>
    <t>Медвежьегорский р-н, Медвежьегорское г/п, г. Медвежьегорск, ул. М.Горького, д. 5</t>
  </si>
  <si>
    <t>155.54185117</t>
  </si>
  <si>
    <t>Медвежьегорский р-н, Медвежьегорское г/п, г. Медвежьегорск, ул. М.Горького, д. 9</t>
  </si>
  <si>
    <t>Медвежьегорский р-н, Медвежьегорское г/п, г. Медвежьегорск, ул. Пионерская, д. 14</t>
  </si>
  <si>
    <t>Медвежьегорский р-н, Пиндушское г/п, пгт Пиндуши, ул. Повенецкая, д. 8</t>
  </si>
  <si>
    <t>155.54084928</t>
  </si>
  <si>
    <t>Медвежьегорский р-н, Пиндушское г/п, пгт Пиндуши, ул. Повенецкая, д. 9</t>
  </si>
  <si>
    <t>155.54185928</t>
  </si>
  <si>
    <t>Медвежьегорский р-н, Пиндушское г/п, пгт Пиндуши, ул. Повенецкая, д. 11</t>
  </si>
  <si>
    <t>Муезерский р-н, Пенингское с/п, пос. Пенинга, ул. Приозерная, д. 3</t>
  </si>
  <si>
    <t>225.58895947</t>
  </si>
  <si>
    <t>Олонецкий р-н, Видлицкое с/п, с. Видлица, ул. Школьная, д. 33</t>
  </si>
  <si>
    <t>175.5509192</t>
  </si>
  <si>
    <t>Олонецкий р-н, Олонецкое г/п, г. Олонец, ул. Карла Либкнехта, д. 47а</t>
  </si>
  <si>
    <t>185.56064535</t>
  </si>
  <si>
    <t>Олонецкий р-н, Олонецкое г/п, г. Олонец, ул. Ленина, д. 2а</t>
  </si>
  <si>
    <t>175.55595096</t>
  </si>
  <si>
    <t>Олонецкий р-н, Олонецкое г/п, г. Олонец, ул. Ленина, д. 16</t>
  </si>
  <si>
    <t>155.55693266</t>
  </si>
  <si>
    <t>Олонецкий р-н, Олонецкое г/п, г. Олонец, ул. Ленина, д. 28</t>
  </si>
  <si>
    <t>175.55096134</t>
  </si>
  <si>
    <t>Олонецкий р-н, Олонецкое г/п, г. Олонец, ул. Ленина, д. 32</t>
  </si>
  <si>
    <t>175.55595971</t>
  </si>
  <si>
    <t>Олонецкий р-н, Олонецкое г/п, г. Олонец, ул. Урицкого, д. 26</t>
  </si>
  <si>
    <t>175.55194473</t>
  </si>
  <si>
    <t>Питкярантский МО, г. Питкяранта, кв-л 2-й Строительный, д. 22</t>
  </si>
  <si>
    <t>155.52698117</t>
  </si>
  <si>
    <t>Питкярантский МО, г. Питкяранта, ул. Ленина, д. 29</t>
  </si>
  <si>
    <t>155.52994848</t>
  </si>
  <si>
    <t>Пряжинский р-н, Пряжинское г/п, пгт Пряжа, ул. Площадка, д. 1</t>
  </si>
  <si>
    <t>155.5257</t>
  </si>
  <si>
    <t>Пряжинский р-н, Пряжинское г/п, пгт Пряжа, ул. Площадка, д. 2</t>
  </si>
  <si>
    <t>Пряжинский р-н, Пряжинское г/п, пгт Пряжа, ул. Площадка, д. 3</t>
  </si>
  <si>
    <t>Пряжинский р-н, Эссойльское с/п, пос. Эссойла, ул. Центральная, д. 9</t>
  </si>
  <si>
    <t>155.52799504</t>
  </si>
  <si>
    <t>Пудожский р-н, Пудожское г/п, г. Пудож, ул. Ленина, д. 86</t>
  </si>
  <si>
    <t>155.55084448</t>
  </si>
  <si>
    <t>Сегежский МО, пос. Верхний, д. 13</t>
  </si>
  <si>
    <t>155.54085674</t>
  </si>
  <si>
    <t>Сегежский МО, г. Сегежа, проезд Бумажников, д. 2</t>
  </si>
  <si>
    <t>155.54086499</t>
  </si>
  <si>
    <t>Сегежский МО, г. Сегежа, ул. Гагарина, д. 3</t>
  </si>
  <si>
    <t>155.53126459</t>
  </si>
  <si>
    <t>Сегежский МО, г. Сегежа, ул. Лейгубская, д. 1</t>
  </si>
  <si>
    <t>155.54089623</t>
  </si>
  <si>
    <t>Сегежский МО, г. Сегежа, ул. Ленина, д. 13</t>
  </si>
  <si>
    <t>155.5329937</t>
  </si>
  <si>
    <t>Сегежский МО, г. Сегежа, ул. Ленина, д. 15</t>
  </si>
  <si>
    <t>155.53296453</t>
  </si>
  <si>
    <t>Сегежский МО, г. Сегежа, ул. Лесная, д. 4</t>
  </si>
  <si>
    <t>155.53297447</t>
  </si>
  <si>
    <t>Сегежский МО, г. Сегежа, ул. Маяковского, д. 3</t>
  </si>
  <si>
    <t>155.5339615</t>
  </si>
  <si>
    <t>Сегежский МО, г. Сегежа, ул. Маяковского, д. 8</t>
  </si>
  <si>
    <t>155.53694566</t>
  </si>
  <si>
    <t>Сегежский МО, г. Сегежа, ул. Маяковского, д. 13</t>
  </si>
  <si>
    <t>155.5339549</t>
  </si>
  <si>
    <t>Суоярвский МО, г. Суоярви, ул. Советская, д. 20</t>
  </si>
  <si>
    <t xml:space="preserve">Итого по РО Республике Карелия в 2025г. </t>
  </si>
  <si>
    <t xml:space="preserve">Итого по СС Республике Карелия в 2025г. </t>
  </si>
  <si>
    <t>Всего по Республике Карелия в 2025г. МКД</t>
  </si>
  <si>
    <t>Всего по Республике Карелия в 2026г. МКД</t>
  </si>
  <si>
    <t xml:space="preserve">Итого по РО Республике Карелия в 2026г. </t>
  </si>
  <si>
    <t xml:space="preserve">Итого по СС Республике Карелия в 2026г. </t>
  </si>
  <si>
    <t>Всего по Республике Карелия в 2027г. МКД</t>
  </si>
  <si>
    <t xml:space="preserve">Итого по РО Республике Карелия в 2027г. </t>
  </si>
  <si>
    <t xml:space="preserve">Итого по СС Республике Карелия в 2027г. </t>
  </si>
  <si>
    <t>Итого по Петрозаводскому г.о. в 2025г.</t>
  </si>
  <si>
    <t>КИРПИЧНЫЙ</t>
  </si>
  <si>
    <t>БЛОЧНЫЙ</t>
  </si>
  <si>
    <t>БРУСЧАТЫЙ</t>
  </si>
  <si>
    <t>ПАНЕЛЬНЫЙ</t>
  </si>
  <si>
    <t>Итого по Петрозаводскому г.о. в 2026г.</t>
  </si>
  <si>
    <t>Итого по Петрозаводскому г.о. в 2027г.</t>
  </si>
  <si>
    <t>Итого по Калевальскому муниципальному району в 2025г.</t>
  </si>
  <si>
    <t>Итого по Калевальскому муниципальному району в 2026г.</t>
  </si>
  <si>
    <t>Итого по Калевальскому муниципальному району в 2027г.</t>
  </si>
  <si>
    <t>панельный (114-12-119/73)</t>
  </si>
  <si>
    <t>ДЕРЕВЯННЫЙ</t>
  </si>
  <si>
    <t>Итого по Кемскому муниципальному району в 2025г.</t>
  </si>
  <si>
    <t>Итого по Кемскому муниципальному району в 2026г.</t>
  </si>
  <si>
    <t>Итого по Кемскому муниципальному району в 2027г.</t>
  </si>
  <si>
    <t>Итого по Кондопожскому муниципальному району в 2025г.</t>
  </si>
  <si>
    <t>Итого по Кондопожскому муниципальному району в 2026г.</t>
  </si>
  <si>
    <t>Итого по Кондопожскому муниципальному району в 2027г.</t>
  </si>
  <si>
    <t>Итого по Лахденпохскому муниципальному району в 2025г.</t>
  </si>
  <si>
    <t>Итого по Лахденпохскому муниципальному району в 2026г.</t>
  </si>
  <si>
    <t>Итого по Лахденпохскому муниципальному району в 2027г.</t>
  </si>
  <si>
    <t>Итого по Лоухскому муниципальному району в 2025г.</t>
  </si>
  <si>
    <t>Итого по Лоухскому муниципальному району в 2026г.</t>
  </si>
  <si>
    <t>Итого по Лоухскому муниципальному району в 2027г.</t>
  </si>
  <si>
    <t>Итого по Медвежьегорскому муниципальному району в 2025г.</t>
  </si>
  <si>
    <t>Итого по Медвежьегорскому муниципальному району в 2026г.</t>
  </si>
  <si>
    <t>Итого по Медвежьегорскому муниципальному району в 2027г.</t>
  </si>
  <si>
    <t>БРУС</t>
  </si>
  <si>
    <t>КИРПИЧ ОШТУК.</t>
  </si>
  <si>
    <t>КИРПИЧ</t>
  </si>
  <si>
    <t>КЕРАМ.ПАНЕЛИ</t>
  </si>
  <si>
    <t>БЛОКИ Ж/Б</t>
  </si>
  <si>
    <t>Итого по Муезерскому муниципальному району в 2025г.</t>
  </si>
  <si>
    <t>Итого по Муезерскому муниципальному району в 2026г.</t>
  </si>
  <si>
    <t>Итого по Муезерскому муниципальному району в 2027г.</t>
  </si>
  <si>
    <t>Итого по Олонецкому муниципальному району в 2025г.</t>
  </si>
  <si>
    <t>Итого по Олонецкому муниципальному району в 2026г.</t>
  </si>
  <si>
    <t>Итого по Олонецкому муниципальному району в 2027г.</t>
  </si>
  <si>
    <t>Итого по Прионежскому муниципальному району в 2025г.</t>
  </si>
  <si>
    <t>Итого по Прионежскому муниципальному району в 2026г.</t>
  </si>
  <si>
    <t>Итого по Прионежскому муниципальному району в 2027г.</t>
  </si>
  <si>
    <t>Итого по Пряжинскому муниципальному району в 2025г.</t>
  </si>
  <si>
    <t>Итого по Пряжинскому муниципальному району в 2026г.</t>
  </si>
  <si>
    <t>Итого по Пряжинскому муниципальному району в 2027г.</t>
  </si>
  <si>
    <t>Итого по Пудожскому муниципальному району в 2027г.</t>
  </si>
  <si>
    <t>Итого по Пудожскому муниципальному району в 2026г.</t>
  </si>
  <si>
    <t>Итого по Пудожскому муниципальному району в 2025г.</t>
  </si>
  <si>
    <t>ШЛАКОБЕТОННЫЙ</t>
  </si>
  <si>
    <t>Итого по Сортавальскому муниципальному району в 2025г.</t>
  </si>
  <si>
    <t>Итого по Сортавальскому муниципальному району в 2026г.</t>
  </si>
  <si>
    <t>Итого по Сортавальскому муниципальному району в 2027г.</t>
  </si>
  <si>
    <t>Сортавальский р-н, Сортавальское г/п, г. Сортавала, ул. Антикайнена, д. 20 (ОКН)</t>
  </si>
  <si>
    <t>КИРПИЧНЫЕ</t>
  </si>
  <si>
    <t>Сортавальский р-н, Сортавальское г/п, г. Сортавала, ул. Советская, д. 26 (ОКН)</t>
  </si>
  <si>
    <t>Сортавальский р-н, Сортавальское г/п, г. Сортавала, ул. Карельская, д. 6 (ОКН)</t>
  </si>
  <si>
    <t>Петрозаводский ГО, г. Петрозаводск, ул. Гоголя, д. 30 (ОКН)</t>
  </si>
  <si>
    <t>КАРКАСНО-ЗАСЫПНОЙ</t>
  </si>
  <si>
    <t>БРЕВНО(БРУС)</t>
  </si>
  <si>
    <t>Сортавальский р-н, Сортавальское г/п, г. Сортавала, ул. Ладожская, д. 10 (ОКН)</t>
  </si>
  <si>
    <t>Сортавальский р-н, Сортавальское г/п, г. Сортавала, ул. Советская, д. 18 (ОКН)</t>
  </si>
  <si>
    <t>Петрозаводский ГО, г. Петрозаводск, просп. Карла Маркса, д. 12 (ОКН)</t>
  </si>
  <si>
    <t>Петрозаводский ГО, г. Петрозаводск, просп. Карла Маркса, д. 14 (ОКН)</t>
  </si>
  <si>
    <t xml:space="preserve"> 
БРУСЧАТЫЙ
</t>
  </si>
  <si>
    <t>БРЕВЕНЧАТЫЙ</t>
  </si>
  <si>
    <t>ДЕРЕВЯН</t>
  </si>
  <si>
    <t>БРУСЧ.</t>
  </si>
  <si>
    <t>БРЕВНО (брус)</t>
  </si>
  <si>
    <t xml:space="preserve">КРУПНОБЛОЧНЫЙ </t>
  </si>
  <si>
    <t>ДЕРЕВЯННЫЕ</t>
  </si>
  <si>
    <t>Итого по Петрозаводскому городскому округу в 2025 г.</t>
  </si>
  <si>
    <t>Итого по Петрозаводскому городскому округу в 2026 г.</t>
  </si>
  <si>
    <t>Итого по Петрозаводскому городскому округу в 2027 г.</t>
  </si>
  <si>
    <t>Итого по Кондопожскому муниципальному району в 2025 г.</t>
  </si>
  <si>
    <t>Итого по Кондопожскому муниципальному району в 2026 г.</t>
  </si>
  <si>
    <t xml:space="preserve">Петрозаводский ГО, г. Петрозаводск, ул. Максима Горького, д. 19       </t>
  </si>
  <si>
    <t>Приложение к приказу Министерства строительства, жилищно-коммунального хозяйства и энергетики Республики Карелия от  года №</t>
  </si>
  <si>
    <t>Кирпичные</t>
  </si>
  <si>
    <t>Блочный</t>
  </si>
  <si>
    <t>Кондопожский р-н, Кондопожское г/п, г. Кондопога, ул. Пролетарская, д. 7</t>
  </si>
  <si>
    <t>Кондопожский р-н, Кондопожское г/п, г. Кондопога, ул. Пролетарская, д. 9</t>
  </si>
  <si>
    <t>Кондопожский р-н, Кондопожское г/п, г. Кондопога, ул. Советов, д. 2</t>
  </si>
  <si>
    <t>Медвежьегорский р-н, Медвежьегорское г/п, г. Медвежьегорск, ул. Дзержинского, д. 12</t>
  </si>
  <si>
    <t>крыша, фасад</t>
  </si>
  <si>
    <t>Деревянные</t>
  </si>
  <si>
    <t>Итого по Петрозаводскому г.о. в 2025-2027 гг.</t>
  </si>
  <si>
    <t>Итого по Калевальскому муниципальному району в 2025-2027 гг.</t>
  </si>
  <si>
    <t>Итого по Кемскому муниципальному району в 2025-2027 гг.</t>
  </si>
  <si>
    <t>Итого по Кондопожскому муниципальному району в в 2025-2027 гг.</t>
  </si>
  <si>
    <t>Итого по Лахденпохскому муниципальному району в в 2025-2027 гг.</t>
  </si>
  <si>
    <t>Итого по Лоухскому муниципальному району в 2025-2027 гг.</t>
  </si>
  <si>
    <t>Итого по Медвежьегорскому муниципальному району в 2025-2027 гг.</t>
  </si>
  <si>
    <t>Итого по Муезерскому муниципальному району в 2025-2027 гг..</t>
  </si>
  <si>
    <t>Итого по Олонецкому муниципальному району в 2025-2027 гг.</t>
  </si>
  <si>
    <t>Итого по Прионежскому муниципальному району в 2025-2027 гг.</t>
  </si>
  <si>
    <t>Итого по Пряжинскому муниципальному району в в 2025-2027 гг.</t>
  </si>
  <si>
    <t>Итого по Пудожскому муниципальному району в 2025-2027 гг.</t>
  </si>
  <si>
    <t>Итого по Сортавальскому муниципальному району в 2025-2027 гг.</t>
  </si>
  <si>
    <t>Петрозаводский ГО, г. Петрозаводск, ул. Коммунистов, д. 31</t>
  </si>
  <si>
    <t>175.54900664</t>
  </si>
  <si>
    <t>Сегежский р-н, Сегежское г/п, г. Сегежа, ул. Калинина, д. 4</t>
  </si>
  <si>
    <t>175.54609213</t>
  </si>
  <si>
    <t>Сегежский р-н, Сегежское г/п, г. Сегежа, ул. Мира, д. 4</t>
  </si>
  <si>
    <t>175.54321388</t>
  </si>
  <si>
    <t>Сегежский р-н, Сегежское г/п, г. Сегежа, ул. Мира, д. 22а</t>
  </si>
  <si>
    <t>175.54604992</t>
  </si>
  <si>
    <t>Итого по Беломорскому муниципальному округу в 2025г.</t>
  </si>
  <si>
    <t>Итого по Беломорскому муниципальному округу в 2026г.</t>
  </si>
  <si>
    <t>Итого по Беломорскому муниципальному округу в 2027г.</t>
  </si>
  <si>
    <t>Итого по Питкярантскому муниципальному округу в 2025г.</t>
  </si>
  <si>
    <t>Итого по Питкярантскому муниципальному округу в 2026г.</t>
  </si>
  <si>
    <t>Итого по Питкярантскому муниципальному округу в 2027г.</t>
  </si>
  <si>
    <t>Итого по Сегежскому муниципальному округу в 2025г.</t>
  </si>
  <si>
    <t>Итого по Сегежскому муниципальному округу в 2026г.</t>
  </si>
  <si>
    <t>Итого по Сегежскому муниципальному округу в 2027г.</t>
  </si>
  <si>
    <t>Итого по Суоярвскому муниципальному округу в 2025г.</t>
  </si>
  <si>
    <t>Итого по Суоярвскому муниципальному округу в 2026г.</t>
  </si>
  <si>
    <t>Итого по Суоярвскому муниципальному округу в 2027г.</t>
  </si>
  <si>
    <t>Итого по Костомукшскому городскому округу в 2025 г.</t>
  </si>
  <si>
    <t>Итого по Костомукшскому городскому округу в 2026 г.</t>
  </si>
  <si>
    <t>Итого по Беломорскому муниципальному округу в 2025-2027 гг.</t>
  </si>
  <si>
    <t>Итого по Питкярантскому муниципальному округу в 2025-2027 гг.</t>
  </si>
  <si>
    <t>Итого по Сегежскому муниципальному округу в 2025-2027 гг.</t>
  </si>
  <si>
    <t>Итого по Суоярвскому муниципальному округу в 2025-2027 гг.</t>
  </si>
  <si>
    <t>Лоухский р-н, Чупинское г/п, пгт Чупа, ул. Вокзальная, д. 4</t>
  </si>
  <si>
    <t>155.53995812</t>
  </si>
  <si>
    <t>Петрозаводский ГО, г. Петрозаводск, просп. Александра Невского, д. 57а</t>
  </si>
  <si>
    <t>Петрозаводский ГО, г. Петрозаводск, ул. Ключевая, д. 7</t>
  </si>
  <si>
    <t>Петрозаводский ГО, г. Петрозаводск, ул. Фридриха Энгельса, д. 17</t>
  </si>
  <si>
    <t>Петрозаводский ГО, г. Петрозаводск, просп. Александра Невского, д. 10</t>
  </si>
  <si>
    <t>175.54898713</t>
  </si>
  <si>
    <t>2021</t>
  </si>
  <si>
    <t>175.54301681</t>
  </si>
  <si>
    <t>2023</t>
  </si>
  <si>
    <t>175.54217738</t>
  </si>
  <si>
    <t>175.54207591</t>
  </si>
  <si>
    <t>Суоярвский МО, г. Суоярви, ул. Ленина, д. 35</t>
  </si>
  <si>
    <t>Суоярвский МО, г. Суоярви, ул. Ленина, д. 41</t>
  </si>
  <si>
    <t>Суоярвский МО, г. Суоярви, ул. Кайманова, д. 2</t>
  </si>
  <si>
    <t>Беломорский р-н, Беломорское г/п, г. Беломорск, ул. Портовое шоссе, д. 20</t>
  </si>
  <si>
    <t>155.53598824</t>
  </si>
  <si>
    <t>Суоярвский МО, пос. Поросозеро, ул. Пушкина, д. 24а</t>
  </si>
  <si>
    <t>Суоярвский МО, пос. Леппясюрья, ул. Строительная, д. 30</t>
  </si>
  <si>
    <t>Суоярвский МО, пос. Найстенъярви, ул. Парковая, д. 1</t>
  </si>
  <si>
    <t>95.5037345</t>
  </si>
  <si>
    <t>2041</t>
  </si>
  <si>
    <t>135.55773482</t>
  </si>
  <si>
    <t>2028</t>
  </si>
  <si>
    <t>115.50078765</t>
  </si>
  <si>
    <t>2038</t>
  </si>
  <si>
    <t>АРБОЛИТ</t>
  </si>
  <si>
    <t>2032</t>
  </si>
  <si>
    <t>2029</t>
  </si>
  <si>
    <t>130.52692261</t>
  </si>
  <si>
    <t>135.53288539</t>
  </si>
  <si>
    <t>Олонецкий р-н, Олонецкое г/п, г. Олонец, ул. Володарского, д. 14а</t>
  </si>
  <si>
    <t>Олонецкий р-н, Олонецкое г/п, г. Олонец, ул. Коммунальная, д. 2а</t>
  </si>
  <si>
    <t>Олонецкий р-н, Олонецкое г/п, г. Олонец, ул. Коммунальная, д. 14</t>
  </si>
  <si>
    <t>205.57086256</t>
  </si>
  <si>
    <t>205.5708623</t>
  </si>
  <si>
    <t>Беломорский р-н, Беломорское г/п, г. Беломорск, ул. Пашкова, д. 1</t>
  </si>
  <si>
    <t>175.54796824</t>
  </si>
  <si>
    <t>2022</t>
  </si>
  <si>
    <t>Петрозаводский ГО, г. Петрозаводск, наб. Лососинская, д. 13</t>
  </si>
  <si>
    <t>175.55200745</t>
  </si>
  <si>
    <t>Петрозаводский ГО, г. Петрозаводск, ул. Ровио, д. 32</t>
  </si>
  <si>
    <t>Петрозаводский ГО, г. Петрозаводск, ул. Древлянка, д. 12 кор.1</t>
  </si>
  <si>
    <t>Петрозаводский ГО, г. Петрозаводск, ул. Чапаева, д. 43</t>
  </si>
  <si>
    <t>1993</t>
  </si>
  <si>
    <t>Петрозаводский ГО, г. Петрозаводск, просп. Комсомольский, д. 25</t>
  </si>
  <si>
    <t>Петрозаводский ГО, г. Петрозаводск, ул. Питкярантская, д. 16</t>
  </si>
  <si>
    <t>Петрозаводский ГО, г. Петрозаводск, ул. Ровио, д. 6</t>
  </si>
  <si>
    <t>Петрозаводский ГО, г. Петрозаводск, ул. Ровио, д. 7</t>
  </si>
  <si>
    <t>Петрозаводский ГО, г. Петрозаводск, ул. Древлянка, д. 3</t>
  </si>
  <si>
    <t>Петрозаводский ГО, г. Петрозаводск, ул. Боровая, д. 3</t>
  </si>
  <si>
    <t>Петрозаводский ГО, г. Петрозаводск, ул. Боровая, д. 5</t>
  </si>
  <si>
    <t>Петрозаводский ГО, г. Петрозаводск, ш. Лососинское, д. 21 кор.2</t>
  </si>
  <si>
    <t>1990</t>
  </si>
  <si>
    <t>Петрозаводский ГО, г. Петрозаводск, ул. Лыжная, д. 7</t>
  </si>
  <si>
    <t>Петрозаводский ГО, г. Петрозаводск, ш. Лососинское, д. 25</t>
  </si>
  <si>
    <t>Петрозаводский ГО, г. Петрозаводск, ул. Древлянка, д. 1</t>
  </si>
  <si>
    <t>Петрозаводский ГО, г. Петрозаводск, наб. Ла-Рошель, д. 5</t>
  </si>
  <si>
    <t>Петрозаводский ГО, г. Петрозаводск, ул. Хейкконена, д. 10</t>
  </si>
  <si>
    <t>Петрозаводский ГО, г. Петрозаводск, б-р Интернационалистов, д. 6 кор.4</t>
  </si>
  <si>
    <t>1991</t>
  </si>
  <si>
    <t>Петрозаводский ГО, г. Петрозаводск, пер. Ругозерский, д. 5</t>
  </si>
  <si>
    <t>Петрозаводский ГО, г. Петрозаводск, просп. Лесной, д. 9</t>
  </si>
  <si>
    <t>Петрозаводский ГО, г. Петрозаводск, просп. Лесной, д. 11</t>
  </si>
  <si>
    <t>Петрозаводский ГО, г. Петрозаводск, просп. Лесной, д. 27</t>
  </si>
  <si>
    <t>Петрозаводский ГО, г. Петрозаводск, просп. Лесной, д. 33</t>
  </si>
  <si>
    <t>Петрозаводский ГО, г. Петрозаводск, просп. Лесной, д. 39</t>
  </si>
  <si>
    <t>Петрозаводский ГО, г. Петрозаводск, просп. Октябрьский, д. 61б</t>
  </si>
  <si>
    <t>Петрозаводский ГО, г. Петрозаводск, ул. Архипова, д. 14</t>
  </si>
  <si>
    <t>Петрозаводский ГО, г. Петрозаводск, ул. Древлянка, д. 4 кор.3</t>
  </si>
  <si>
    <t>Петрозаводский ГО, г. Петрозаводск, ул. Древлянка, д. 10</t>
  </si>
  <si>
    <t>Петрозаводский ГО, г. Петрозаводск, ул. Софьи Ковалевской, д. 9</t>
  </si>
  <si>
    <t>Петрозаводский ГО, г. Петрозаводск, ул. Сыктывкарская, д. 6</t>
  </si>
  <si>
    <t>1995</t>
  </si>
  <si>
    <t>Петрозаводский ГО, г. Петрозаводск, ш. Лососинское, д. 21 кор.9</t>
  </si>
  <si>
    <t>Петрозаводский ГО, г. Петрозаводск, ш. Лососинское, д. 33 кор.3</t>
  </si>
  <si>
    <t>Петрозаводский ГО, г. Петрозаводск, ул. Пархоменко, д. 26</t>
  </si>
  <si>
    <t>Петрозаводский ГО, г. Петрозаводск, просп. Карельский, д. 6</t>
  </si>
  <si>
    <t>Петрозаводский ГО, г. Петрозаводск, просп. Октябрьский, д. 70</t>
  </si>
  <si>
    <t>Петрозаводский ГО, г. Петрозаводск, ул. Мичуринская, д. 62</t>
  </si>
  <si>
    <t>Петрозаводский ГО, г. Петрозаводск, ул. Сыктывкарская, д. 4</t>
  </si>
  <si>
    <t>Петрозаводский ГО, г. Петрозаводск, ул. Хейкконена, д. 18</t>
  </si>
  <si>
    <t>Петрозаводский ГО, г. Петрозаводск, ул. Чкалова, д. 52</t>
  </si>
  <si>
    <t>Петрозаводский ГО, г. Петрозаводск, ш. Лососинское, д. 22, корп. 1</t>
  </si>
  <si>
    <t>Петрозаводский ГО, г. Петрозаводск, ш. Лососинское, д. 28</t>
  </si>
  <si>
    <t>Костомукшский ГО, г. Костомукша, ул. Октябрьская, д. 6</t>
  </si>
  <si>
    <t>Кондопожский р-н, Кондопожское г/п, г. Кондопога, ул. Советов, д. 7</t>
  </si>
  <si>
    <t>Кондопожский р-н, Кондопожское г/п, г. Кондопога, ш. Октябрьское, д. 99</t>
  </si>
  <si>
    <t>Петрозаводский ГО, г. Петрозаводск, ул. Анохина, д. 12</t>
  </si>
  <si>
    <t>1935</t>
  </si>
  <si>
    <t>190.54725738</t>
  </si>
  <si>
    <t>2019</t>
  </si>
  <si>
    <t>Петрозаводский ГО, г. Петрозаводск, ул. Григорьева, д. 3</t>
  </si>
  <si>
    <t>155.52805496</t>
  </si>
  <si>
    <t>Петрозаводский ГО, г. Петрозаводск, ул. Гоголя, д. 5</t>
  </si>
  <si>
    <t>155.53709015</t>
  </si>
  <si>
    <t>Петрозаводский ГО, г. Петрозаводск, ул. Советская, д. 19</t>
  </si>
  <si>
    <t>175.55296631</t>
  </si>
  <si>
    <t>Петрозаводский ГО, г. Петрозаводск, ул. Свердлова, д. 1</t>
  </si>
  <si>
    <t>155.52398967</t>
  </si>
  <si>
    <t>Петрозаводский ГО, г. Петрозаводск, ул. Куйбышева, д. 18а</t>
  </si>
  <si>
    <t>175.54318834</t>
  </si>
  <si>
    <t>Петрозаводский ГО, г. Петрозаводск, ул. Железнодорожная, д. 4а</t>
  </si>
  <si>
    <t>175.54400468</t>
  </si>
  <si>
    <t>Петрозаводский ГО, г. Петрозаводск, ул. Фрунзе, д. 24</t>
  </si>
  <si>
    <t>175.54404067</t>
  </si>
  <si>
    <t>Петрозаводский ГО, г. Петрозаводск, ул. Луначарского, д. 61</t>
  </si>
  <si>
    <t>175.54503524</t>
  </si>
  <si>
    <t>Петрозаводский ГО, г. Петрозаводск, ул. Загородная, д. 17</t>
  </si>
  <si>
    <t>175.54597499</t>
  </si>
  <si>
    <t>Петрозаводский ГО, г. Петрозаводск, ул. Виданская, д. 16</t>
  </si>
  <si>
    <t>175.54604709</t>
  </si>
  <si>
    <t>Петрозаводский ГО, г. Петрозаводск, ул. Анохина, д. 8 (ОКН)</t>
  </si>
  <si>
    <t>1934</t>
  </si>
  <si>
    <t>175.54626674</t>
  </si>
  <si>
    <t>Петрозаводский ГО, г. Петрозаводск, ул. Куйбышева, д. 20</t>
  </si>
  <si>
    <t>175.54802272</t>
  </si>
  <si>
    <t>Петрозаводский ГО, г. Петрозаводск, ул. Чернышевского, д. 11</t>
  </si>
  <si>
    <t>175.5480822</t>
  </si>
  <si>
    <t>Петрозаводский ГО, г. Петрозаводск, ул. Пушкинская, д. 1</t>
  </si>
  <si>
    <t>175.54816315</t>
  </si>
  <si>
    <t>Петрозаводский ГО, г. Петрозаводск, ул. Онежский Разъезд, д. 9</t>
  </si>
  <si>
    <t>135.53647</t>
  </si>
  <si>
    <t>Петрозаводский ГО, г. Петрозаводск, ул. Онежский Разъезд, д. 6</t>
  </si>
  <si>
    <t>155.53855</t>
  </si>
  <si>
    <t>Петрозаводский ГО, г. Петрозаводск, ул. Шотмана, д. 4</t>
  </si>
  <si>
    <t>155.55193965</t>
  </si>
  <si>
    <t>Петрозаводский ГО, г. Петрозаводск, ул. Гоголя, д. 22 (ОКН)</t>
  </si>
  <si>
    <t>170.53127737</t>
  </si>
  <si>
    <t>Петрозаводский ГО, г. Петрозаводск, ул. Фурманова, д. 3</t>
  </si>
  <si>
    <t>175.54096916</t>
  </si>
  <si>
    <t>Петрозаводский ГО, г. Петрозаводск, ул. Краснофлотская, д. 2</t>
  </si>
  <si>
    <t>175.54101735</t>
  </si>
  <si>
    <t>Петрозаводский ГО, г. Петрозаводск, ул. Володарского, д. 43</t>
  </si>
  <si>
    <t>175.54195883</t>
  </si>
  <si>
    <t>Петрозаводский ГО, г. Петрозаводск, ул. Загородная, д. 15</t>
  </si>
  <si>
    <t>175.54196407</t>
  </si>
  <si>
    <t>Петрозаводский ГО, г. Петрозаводск, ул. Луначарского, д. 37</t>
  </si>
  <si>
    <t>175.54200247</t>
  </si>
  <si>
    <t>Петрозаводский ГО, г. Петрозаводск, ул. Фрунзе, д. 18</t>
  </si>
  <si>
    <t>175.5420251</t>
  </si>
  <si>
    <t>Петрозаводский ГО, г. Петрозаводск, ул. Московская, д. 20</t>
  </si>
  <si>
    <t>175.54203121</t>
  </si>
  <si>
    <t>Петрозаводский ГО, г. Петрозаводск, просп. Александра Невского, д. 31</t>
  </si>
  <si>
    <t>175.54205489</t>
  </si>
  <si>
    <t>Петрозаводский ГО, г. Петрозаводск, ул. Анохина, д. 29</t>
  </si>
  <si>
    <t>175.54299161</t>
  </si>
  <si>
    <t>Петрозаводский ГО, г. Петрозаводск, ул. Кузьмина, д. 41</t>
  </si>
  <si>
    <t>175.54299492</t>
  </si>
  <si>
    <t>Петрозаводский ГО, г. Петрозаводск, ул. Фрунзе, д. 21</t>
  </si>
  <si>
    <t>175.54301366</t>
  </si>
  <si>
    <t>175.54302623</t>
  </si>
  <si>
    <t>175.54309325</t>
  </si>
  <si>
    <t>Петрозаводский ГО, г. Петрозаводск, ул. Луначарского, д. 5</t>
  </si>
  <si>
    <t>175.54811723</t>
  </si>
  <si>
    <t>Петрозаводский ГО, г. Петрозаводск, ул. Калинина, д. 55б</t>
  </si>
  <si>
    <t>155.54286742</t>
  </si>
  <si>
    <t>Петрозаводский ГО, г. Петрозаводск, ул. Кооперативная, д. 3а</t>
  </si>
  <si>
    <t>155.54382892</t>
  </si>
  <si>
    <t>Петрозаводский ГО, г. Петрозаводск, ул. Пробная, д. 22</t>
  </si>
  <si>
    <t>155.54489687</t>
  </si>
  <si>
    <t>Петрозаводский ГО, г. Петрозаводск, просп. Ленина, д. 13 (ОКН)</t>
  </si>
  <si>
    <t>155.55526713</t>
  </si>
  <si>
    <t>Петрозаводский ГО, г. Петрозаводск, ул. Максима Горького, д. 26</t>
  </si>
  <si>
    <t>175.54503738</t>
  </si>
  <si>
    <t>Петрозаводский ГО, г. Петрозаводск, просп. Первомайский, д. 24</t>
  </si>
  <si>
    <t>175.54809428</t>
  </si>
  <si>
    <t>Петрозаводский ГО, г. Петрозаводск, ул. Ригачина, д. 2</t>
  </si>
  <si>
    <t>175.54904534</t>
  </si>
  <si>
    <t>175.55003664</t>
  </si>
  <si>
    <t>Петрозаводский ГО, г. Петрозаводск, ул. Лисицыной, д. 4</t>
  </si>
  <si>
    <t>175.55006538</t>
  </si>
  <si>
    <t>Петрозаводский ГО, г. Петрозаводск, ул. Кирова, д. 10</t>
  </si>
  <si>
    <t>175.55207953</t>
  </si>
  <si>
    <t>Петрозаводский ГО, г. Петрозаводск, просп. Александра Невского, д. 18</t>
  </si>
  <si>
    <t>175.55214489</t>
  </si>
  <si>
    <t>Петрозаводский ГО, г. Петрозаводск, ул. Коммунистов, д. 4</t>
  </si>
  <si>
    <t>175.55413631</t>
  </si>
  <si>
    <t>Петрозаводский ГО, г. Петрозаводск, ул. Максима Горького, д. 21</t>
  </si>
  <si>
    <t>175.55503115</t>
  </si>
  <si>
    <t>Петрозаводский ГО, г. Петрозаводск, ул. Кирова, д. 3</t>
  </si>
  <si>
    <t>175.55508723</t>
  </si>
  <si>
    <t>Петрозаводский ГО, г. Петрозаводск, ул. Андропова, д. 6</t>
  </si>
  <si>
    <t>175.55620115</t>
  </si>
  <si>
    <t>Петрозаводский ГО, г. Петрозаводск, ул. Максима Горького, д. 1</t>
  </si>
  <si>
    <t>175.55712731</t>
  </si>
  <si>
    <t>Кемский р-н, Кривопорожское с/п, пос. Кривой Порог, ул. Кольцевая, д. 17</t>
  </si>
  <si>
    <t>155.54571538</t>
  </si>
  <si>
    <t>Каменные</t>
  </si>
  <si>
    <t>Кондопожский р-н, Кондопожское г/п, г. Кондопога, ул. Пролетарская, д. 29</t>
  </si>
  <si>
    <t>175.54102041</t>
  </si>
  <si>
    <t>2020</t>
  </si>
  <si>
    <t>Кондопожский р-н, Кондопожское г/п, г. Кондопога, ул. Пролетарская, д. 22</t>
  </si>
  <si>
    <t>175.54099467</t>
  </si>
  <si>
    <t>175.5409822</t>
  </si>
  <si>
    <t>Кондопожский р-н, Кондопожское г/п, г. Кондопога, ул. Пролетарская, д. 16</t>
  </si>
  <si>
    <t>155.5389818</t>
  </si>
  <si>
    <t>Кондопожский р-н, Кондопожское г/п, г. Кондопога, ул. Пролетарская, д. 38</t>
  </si>
  <si>
    <t>155.53802148</t>
  </si>
  <si>
    <t>Кондопожский р-н, Кондопожское г/п, г. Кондопога, ул. Пролетарская, д. 18</t>
  </si>
  <si>
    <t>155.53799451</t>
  </si>
  <si>
    <t>155.53797851</t>
  </si>
  <si>
    <t>Кондопожский р-н, Кондопожское г/п, г. Кондопога, ул. Пролетарская, д. 24</t>
  </si>
  <si>
    <t>155.53704109</t>
  </si>
  <si>
    <t>Кондопожский р-н, Кондопожское г/п, г. Кондопога, ул. М.Горького, д. 18</t>
  </si>
  <si>
    <t>175.54712348</t>
  </si>
  <si>
    <t>175.54591201</t>
  </si>
  <si>
    <t>Кондопожский р-н, Кондопожское г/п, г. Кондопога, пер. Октябрьский, д. 6</t>
  </si>
  <si>
    <t>175.54394453</t>
  </si>
  <si>
    <t>Кондопожский р-н, Кондопожское г/п, г. Кондопога, пер. Октябрьский, д. 2</t>
  </si>
  <si>
    <t>175.54392091</t>
  </si>
  <si>
    <t>Кондопожский р-н, Кондопожское г/п, г. Кондопога, ул. Пролетарская, д. 37</t>
  </si>
  <si>
    <t>155.53893894</t>
  </si>
  <si>
    <t>Кондопожский р-н, Кондопожское г/п, г. Кондопога, ул. Пролетарская, д. 3</t>
  </si>
  <si>
    <t>155.53799027</t>
  </si>
  <si>
    <t>Кондопожский р-н, Кондопожское г/п, г. Кондопога, ул. Комсомольская, д. 2</t>
  </si>
  <si>
    <t>155.53795313</t>
  </si>
  <si>
    <t>Кондопожский р-н, Кондопожское г/п, г. Кондопога, ул. Пролетарская, д. 13</t>
  </si>
  <si>
    <t>155.53597955</t>
  </si>
  <si>
    <t>155.53398141</t>
  </si>
  <si>
    <t>Кондопожский р-н, Кондопожское г/п, г. Кондопога, ул. Комсомольская, д. 21а</t>
  </si>
  <si>
    <t>175.54208131</t>
  </si>
  <si>
    <t>Кондопожский р-н, Кондопожское г/п, г. Кондопога, ул. Пролетарская, д. 42</t>
  </si>
  <si>
    <t>175.54193529</t>
  </si>
  <si>
    <t>Кондопожский р-н, Кондопожское г/п, г. Кондопога, ул. Заводская, д. 20</t>
  </si>
  <si>
    <t>175.54193093</t>
  </si>
  <si>
    <t>Кондопожский р-н, Кондопожское г/п, г. Кондопога, ул. Пролетарская, д. 24а</t>
  </si>
  <si>
    <t>175.54106999</t>
  </si>
  <si>
    <t>Кондопожский р-н, Кондопожское г/п, г. Кондопога, ул. Бумажников, д. 6</t>
  </si>
  <si>
    <t>175.54093363</t>
  </si>
  <si>
    <t>Кондопожский р-н, Курортное с/п, пос. Марциальные Воды, д. 2</t>
  </si>
  <si>
    <t>155.55097069</t>
  </si>
  <si>
    <t>Кондопожский р-н, Курортное с/п, пос. Марциальные Воды, д. 1</t>
  </si>
  <si>
    <t>155.549967</t>
  </si>
  <si>
    <t>Кондопожский р-н, Кончезерское с/п, с. Кончезеро, ул. Юности, д. 11а</t>
  </si>
  <si>
    <t>155.54387734</t>
  </si>
  <si>
    <t>Кондопожский р-н, Кондопожское г/п, г. Кондопога, ул. Бумажников, д. 12</t>
  </si>
  <si>
    <t>155.54387523</t>
  </si>
  <si>
    <t>Кондопожский р-н, Кондопожское г/п, г. Кондопога, ул. Советов, д. 130б</t>
  </si>
  <si>
    <t>Лахденпохский р-н, Куркиёкское с/п, пос. Куркиеки, ул. Новая, д. 19</t>
  </si>
  <si>
    <t>155.5548256</t>
  </si>
  <si>
    <t>Лахденпохский р-н, Куркиёкское с/п, пос. Куркиеки, ул. Новая, д. 5а</t>
  </si>
  <si>
    <t>1982</t>
  </si>
  <si>
    <t>155.55478482</t>
  </si>
  <si>
    <t>Лахденпохский р-н, Куркиёкское с/п, пос. Куркиеки, ул. Новая, д. 13</t>
  </si>
  <si>
    <t>155.55288752</t>
  </si>
  <si>
    <t>Лахденпохский р-н, Куркиёкское с/п, пос. Куркиеки, ул. Новая, д. 15</t>
  </si>
  <si>
    <t>155.55085195</t>
  </si>
  <si>
    <t>Лахденпохский р-н, Мийнальское с/п, пос. Ихала, ул. Центральная, д. 36</t>
  </si>
  <si>
    <t>155.55081854</t>
  </si>
  <si>
    <t>Лахденпохский р-н, Лахденпохское г/п, г. Лахденпохья, ул. Ленина, д. 5а</t>
  </si>
  <si>
    <t>155.54983482</t>
  </si>
  <si>
    <t>Лахденпохский р-н, Лахденпохское г/п, г. Лахденпохья, ул. Ленина, д. 5б</t>
  </si>
  <si>
    <t>Лахденпохский р-н, Куркиёкское с/п, пос. Куркиеки, ул. Новая, д. 6</t>
  </si>
  <si>
    <t>155.54974291</t>
  </si>
  <si>
    <t>Панелные</t>
  </si>
  <si>
    <t>Лахденпохский р-н, Куркиёкское с/п, пос. Куркиеки, ул. Новая, д. 8</t>
  </si>
  <si>
    <t>Лахденпохский р-н, Куркиёкское с/п, пос. Куркиеки, ул. Новая, д. 22</t>
  </si>
  <si>
    <t>Лахденпохский р-н, Элисенваарское с/п, пос. Элисенваара, ул. Гагарина, д. 8</t>
  </si>
  <si>
    <t>155.54791777</t>
  </si>
  <si>
    <t>Лахденпохский р-н, Куркиёкское с/п, пос. Куркиеки, ул. Новая, д. 6а</t>
  </si>
  <si>
    <t>155.54571195</t>
  </si>
  <si>
    <t>Медвежьегорский р-н, Медвежьегорское г/п, г. Медвежьегорск, ул. Дзержинского, д. 16</t>
  </si>
  <si>
    <t>175.54794117</t>
  </si>
  <si>
    <t>175.54195117</t>
  </si>
  <si>
    <t>Медвежьегорский р-н, Медвежьегорское г/п, г. Медвежьегорск, ул. Кирова, д. 4</t>
  </si>
  <si>
    <t>175.54303117</t>
  </si>
  <si>
    <t>Медвежьегорский р-н, Медвежьегорское г/п, г. Медвежьегорск, ул. Советская, д. 3</t>
  </si>
  <si>
    <t>175.54197117</t>
  </si>
  <si>
    <t>Медвежьегорский р-н, Медвежьегорское г/п, г. Медвежьегорск, ул. М.Горького, д. 27</t>
  </si>
  <si>
    <t>170.53594117</t>
  </si>
  <si>
    <t>Медвежьегорский р-н, Медвежьегорское г/п, г. Медвежьегорск, ул. Дзержинского, д. 19</t>
  </si>
  <si>
    <t>155.55188117</t>
  </si>
  <si>
    <t>Олонецкий р-н, Мегрегское с/п, дер. Мегрега, пер. Школьный, д. 5</t>
  </si>
  <si>
    <t>205.57579764</t>
  </si>
  <si>
    <t>Олонецкий р-н, Олонецкое г/п, дер. Рыпушкалицы, д. 20а</t>
  </si>
  <si>
    <t>205.57093261</t>
  </si>
  <si>
    <t>кирпичный</t>
  </si>
  <si>
    <t>паленьный</t>
  </si>
  <si>
    <t>Олонецкий р-н, Олонецкое г/п, г. Олонец, ул. Совхозная, д. 6</t>
  </si>
  <si>
    <t>205.57085318</t>
  </si>
  <si>
    <t>Олонецкий р-н, Олонецкое г/п, г. Олонец, ул. Коммунальная, д. 16</t>
  </si>
  <si>
    <t>205.57084747</t>
  </si>
  <si>
    <t>Олонецкий р-н, Олонецкое г/п, г. Олонец, ул. Карла Либкнехта, д. 46а</t>
  </si>
  <si>
    <t>205.57077292</t>
  </si>
  <si>
    <t>Олонецкий р-н, Коткозерское с/п, дер. Коткозеро, ул. Школьная, д. 5</t>
  </si>
  <si>
    <t>155.54886409</t>
  </si>
  <si>
    <t>Олонецкий р-н, Коткозерское с/п, дер. Коткозеро, ул. Школьная, д. 9</t>
  </si>
  <si>
    <t>155.54877127</t>
  </si>
  <si>
    <t>Питкярантский р-н, Питкярантское г/п, г. Питкяранта, ул. Привокзальная, д. 28</t>
  </si>
  <si>
    <t>175.54595848</t>
  </si>
  <si>
    <t>Питкярантский р-н, Питкярантское г/п, г. Питкяранта, ул. Пушкина, д. 4</t>
  </si>
  <si>
    <t>175.54395848</t>
  </si>
  <si>
    <t>Питкярантский р-н, Питкярантское г/п, г. Питкяранта, ул. Ленина, д. 35</t>
  </si>
  <si>
    <t>175.54302387</t>
  </si>
  <si>
    <t>Каменный</t>
  </si>
  <si>
    <t>Питкярантский р-н, Питкярантское г/п, г. Питкяранта, ул. Гоголя, д. 14</t>
  </si>
  <si>
    <t>175.54108848</t>
  </si>
  <si>
    <t>Питкярантский р-н, Питкярантское г/п, г. Питкяранта, ул. Ленина, д. 37</t>
  </si>
  <si>
    <t>175.54098734</t>
  </si>
  <si>
    <t>Питкярантский р-н, Питкярантское г/п, г. Питкяранта, ул. Ленина, д. 42</t>
  </si>
  <si>
    <t>155.5539883</t>
  </si>
  <si>
    <t>Питкярантский р-н, Салминское с/п, дер. Мийнала, ул. Совхозная, д. 7</t>
  </si>
  <si>
    <t>Бревно (брус)</t>
  </si>
  <si>
    <t>Питкярантский р-н, Ляскельское с/п, пос. Ляскеля, ул. Советская, д. 31</t>
  </si>
  <si>
    <t>Питкярантский р-н, Ляскельское с/п, дер. Хийденсельга, ул. Лесопильщиков, д. 12</t>
  </si>
  <si>
    <t>Питкярантский р-н, Питкярантское г/п, г. Питкяранта, ул. Ленина, д. 48</t>
  </si>
  <si>
    <t>Деревянный</t>
  </si>
  <si>
    <t>Питкярантский р-н, Салминское с/п, дер. Ряймяля, ул. Советская, д. 13</t>
  </si>
  <si>
    <t>Питкярантский р-н, Питкярантское г/п, г. Питкяранта, ул. Гоголя, д. 2</t>
  </si>
  <si>
    <t>155.54595556</t>
  </si>
  <si>
    <t>Питкярантский р-н, Питкярантское г/п, г. Питкяранта, кв-л 2-й Строительный, д. 12</t>
  </si>
  <si>
    <t>Питкярантский р-н, Салминское с/п, пос. Салми, ул. Совхозная, д. 10</t>
  </si>
  <si>
    <t>155.54592338</t>
  </si>
  <si>
    <t>Питкярантский р-н, Питкярантское г/п, г. Питкяранта, ул. Ленина, д. 17</t>
  </si>
  <si>
    <t>155.54591848</t>
  </si>
  <si>
    <t>Питкярантский р-н, Салминское с/п, дер. Ряймяля, ул. Совхозная, д. 12</t>
  </si>
  <si>
    <t>155.54591517</t>
  </si>
  <si>
    <t>Питкярантский р-н, Салминское с/п, дер. Ряймяля, ул. Совхозная, д. 10</t>
  </si>
  <si>
    <t>155.54587029</t>
  </si>
  <si>
    <t>Питкярантский р-н, Питкярантское г/п, г. Питкяранта, ул. Ленина, д. 31</t>
  </si>
  <si>
    <t>155.54493848</t>
  </si>
  <si>
    <t>Питкярантский р-н, Питкярантское г/п, г. Питкяранта, ул. Победы, д. 4</t>
  </si>
  <si>
    <t>155.54486848</t>
  </si>
  <si>
    <t>Питкярантский р-н, Питкярантское г/п, г. Питкяранта, ул. Ленина, д. 33</t>
  </si>
  <si>
    <t>155.54395021</t>
  </si>
  <si>
    <t>Питкярантский р-н, Питкярантское г/п, г. Питкяранта, ул. Гоголя, д. 7</t>
  </si>
  <si>
    <t>155.54385117</t>
  </si>
  <si>
    <t>Питкярантский р-н, Ляскельское с/п, дер. Хийденсельга, пер. Клубный, д. 7</t>
  </si>
  <si>
    <t>Питкярантский р-н, Питкярантское г/п, г. Питкяранта, ул. Ленина, д. 70</t>
  </si>
  <si>
    <t>Питкярантский р-н, Питкярантское г/п, г. Питкяранта, ул. Ленина, д. 21</t>
  </si>
  <si>
    <t>155.54291848</t>
  </si>
  <si>
    <t>Прионежский р-н, Заозерское с/п, с. Заозерье, ул. Новоручейная, д. 5</t>
  </si>
  <si>
    <t>Прионежский р-н, Пайское с/п, пос. Пай, ул. Кировская, д. 10</t>
  </si>
  <si>
    <t>155.54882117</t>
  </si>
  <si>
    <t>Прионежский р-н, Пайское с/п, пос. Пай, ул. Школьная, д. 3</t>
  </si>
  <si>
    <t>Жел/бет. Блоки</t>
  </si>
  <si>
    <t>Сегежский р-н, Сегежское г/п, г. Сегежа, ул. Ленина, д. 19</t>
  </si>
  <si>
    <t>190.54892541</t>
  </si>
  <si>
    <t>Сегежский р-н, Надвоицкое г/п, пгт Надвоицы, ул. Ленина, д. 6/3</t>
  </si>
  <si>
    <t>175.55905286</t>
  </si>
  <si>
    <t>Сегежский р-н, Надвоицкое г/п, пгт Надвоицы, ул. Спиридонова, д. 27</t>
  </si>
  <si>
    <t>175.5590544</t>
  </si>
  <si>
    <t>Сегежский р-н, Надвоицкое г/п, пгт Надвоицы, ул. Спиридонова, д. 28</t>
  </si>
  <si>
    <t>175.55703352</t>
  </si>
  <si>
    <t>Сегежский р-н, Надвоицкое г/п, пгт Надвоицы, ул. Ленина, д. 2</t>
  </si>
  <si>
    <t>175.556023</t>
  </si>
  <si>
    <t>Сегежский р-н, Надвоицкое г/п, пгт Надвоицы, ул. Ленина, д. 10</t>
  </si>
  <si>
    <t>175.55501329</t>
  </si>
  <si>
    <t>Сегежский р-н, Надвоицкое г/п, пгт Надвоицы, ул. Ленина, д. 1/4</t>
  </si>
  <si>
    <t>175.55500132</t>
  </si>
  <si>
    <t>Сегежский р-н, Надвоицкое г/п, пгт Надвоицы, ул. Ленина, д. 7</t>
  </si>
  <si>
    <t>175.55500007</t>
  </si>
  <si>
    <t>Сегежский р-н, Надвоицкое г/п, пгт Надвоицы, ул. Мира, д. 2</t>
  </si>
  <si>
    <t>175.55400423</t>
  </si>
  <si>
    <t>Сегежский р-н, Надвоицкое г/п, пгт Надвоицы, ул. Спиридонова, д. 20</t>
  </si>
  <si>
    <t>175.55400338</t>
  </si>
  <si>
    <t>Сегежский р-н, Надвоицкое г/п, пгт Надвоицы, ул. Мира, д. 6</t>
  </si>
  <si>
    <t>175.55299332</t>
  </si>
  <si>
    <t>Сегежский р-н, Надвоицкое г/п, пгт Надвоицы, ул. Мира, д. 5</t>
  </si>
  <si>
    <t>175.55296391</t>
  </si>
  <si>
    <t>Сегежский р-н, Надвоицкое г/п, пгт Надвоицы, ул. Ленина, д. 7а</t>
  </si>
  <si>
    <t>175.55197346</t>
  </si>
  <si>
    <t>Сегежский р-н, Надвоицкое г/п, пгт Надвоицы, ул. Ленина, д. 5</t>
  </si>
  <si>
    <t>175.55097444</t>
  </si>
  <si>
    <t>Сегежский р-н, Сегежское г/п, г. Сегежа, ул. Рихарда Зорге, д. 1</t>
  </si>
  <si>
    <t>175.54918423</t>
  </si>
  <si>
    <t>Сегежский р-н, Идельское с/п, пос. Идель, ул. Славная, д. 1</t>
  </si>
  <si>
    <t>175.54806404</t>
  </si>
  <si>
    <t>Сегежский р-н, Надвоицкое г/п, пгт Надвоицы, ул. Ленина, д. 9</t>
  </si>
  <si>
    <t>175.54794031</t>
  </si>
  <si>
    <t>Сегежский р-н, Сегежское г/п, г. Сегежа, ул. Советская, д. 6</t>
  </si>
  <si>
    <t>175.54510602</t>
  </si>
  <si>
    <t>Сегежский р-н, Идельское с/п, пос. Идель, ул. Славная, д. 3</t>
  </si>
  <si>
    <t>175.54404984</t>
  </si>
  <si>
    <t>Сегежский р-н, Идельское с/п, пос. Идель, ул. Славная, д. 2</t>
  </si>
  <si>
    <t>175.54305274</t>
  </si>
  <si>
    <t>Сегежский р-н, Идельское с/п, пос. Идель, ул. Славная, д. 4</t>
  </si>
  <si>
    <t>175.54305255</t>
  </si>
  <si>
    <t>Сегежский р-н, Идельское с/п, пос. Идель, ул. Советская, д. 17</t>
  </si>
  <si>
    <t>Сортавальский р-н, Хелюльское г/п, пгт Хелюля (г Сортавала), ул. Фабричная, д. 20 (ОКН)</t>
  </si>
  <si>
    <t>175.55815998</t>
  </si>
  <si>
    <t>Сортавальский р-н, Сортавальское г/п, г. Сортавала, ул. 40 лет ВЛКСМ, д. 6/10</t>
  </si>
  <si>
    <t>175.55298716</t>
  </si>
  <si>
    <t>Сортавальский р-н, Сортавальское г/п, г. Сортавала, ул. Ладожская, д. 15</t>
  </si>
  <si>
    <t>175.55121637</t>
  </si>
  <si>
    <t>Сортавальский р-н, Сортавальское г/п, г. Сортавала, ул. Первомайская, д. 19 (ОКН)</t>
  </si>
  <si>
    <t>175.55119217</t>
  </si>
  <si>
    <t>Сортавальский р-н, Сортавальское г/п, г. Сортавала, ул. 2-я Гористая, д. 1/11 (ОКН)</t>
  </si>
  <si>
    <t>175.55019369</t>
  </si>
  <si>
    <t>Сортавальский р-н, Сортавальское г/п, г. Сортавала, ул. Горького, д. 24</t>
  </si>
  <si>
    <t>175.55007769</t>
  </si>
  <si>
    <t>Сортавальский р-н, Хелюльское г/п, пгт Хелюля (г Сортавала), ул. Октябрьская, д. 4</t>
  </si>
  <si>
    <t>175.54991065</t>
  </si>
  <si>
    <t>Сортавальский р-н, Сортавальское г/п, пгт Хелюля (г Сортавала), ул. Октябрьская, д. 2</t>
  </si>
  <si>
    <t>175.54990979</t>
  </si>
  <si>
    <t>175.54914119</t>
  </si>
  <si>
    <t>175.55825146</t>
  </si>
  <si>
    <t>Сортавальский р-н, Сортавальское г/п, г. Сортавала, ул. Карельская, д. 31/15 (ОКН)</t>
  </si>
  <si>
    <t>175.54821393</t>
  </si>
  <si>
    <t>Сортавальский р-н, Сортавальское г/п, г. Сортавала, ул. 2-я Гористая, д. 3</t>
  </si>
  <si>
    <t>Сортавальский р-н, Сортавальское г/п, г. Сортавала, ул. Комсомольская, д. 7</t>
  </si>
  <si>
    <t>175.54719635</t>
  </si>
  <si>
    <t>Сортавальский р-н, Вяртсильское г/п, пгт Вяртсиля (г Сортавала), ул. Мира, д. 3</t>
  </si>
  <si>
    <t>175.54610848</t>
  </si>
  <si>
    <t>Сортавальский р-н, Вяртсильское г/п, пгт Вяртсиля (г Сортавала), ул. Мира, д. 4</t>
  </si>
  <si>
    <t>Сортавальский р-н, Сортавальское г/п, г. Сортавала, ул. Маяковского, д. 7</t>
  </si>
  <si>
    <t>175.54602426</t>
  </si>
  <si>
    <t>Сортавальский р-н, Сортавальское г/п, г. Сортавала, ул. Гагарина, д. 5 (ОКН)</t>
  </si>
  <si>
    <t>175.5452087</t>
  </si>
  <si>
    <t>Сортавальский р-н, Сортавальское г/п, г. Сортавала, ул. Карельская, д. 10/15 (ОКН)</t>
  </si>
  <si>
    <t>Сортавальский р-н, Сортавальское г/п, г. Сортавала, ул. Ленина, д. 28 (ОКН)</t>
  </si>
  <si>
    <t>175.54421587</t>
  </si>
  <si>
    <t>Сортавальский р-н, Вяртсильское г/п, пгт Вяртсиля (г Сортавала), ул. Мира, д. 12</t>
  </si>
  <si>
    <t>175.54408848</t>
  </si>
  <si>
    <t>Сортавальский р-н, Сортавальское г/п, г. Сортавала, ул. 40 лет ВЛКСМ, д. 20/14</t>
  </si>
  <si>
    <t>175.54320824</t>
  </si>
  <si>
    <t>Сортавальский р-н, Сортавальское г/п, г. Сортавала, ул. Карельская, д. 56а</t>
  </si>
  <si>
    <t>175.54318808</t>
  </si>
  <si>
    <t>Сортавальский р-н, Сортавальское г/п, г. Сортавала, ул. Железнодорожная, д. 16</t>
  </si>
  <si>
    <t>225.56097826</t>
  </si>
  <si>
    <t>Сортавальский р-н, Сортавальское г/п, г. Сортавала, ул. Комсомольская, д. 3 (ОКН)</t>
  </si>
  <si>
    <t>175.54121098</t>
  </si>
  <si>
    <t>Сортавальский р-н, Сортавальское г/п, г. Сортавала, ул. Железнодорожная, д. 14</t>
  </si>
  <si>
    <t>175.54100311</t>
  </si>
  <si>
    <t>Сортавальский р-н, Сортавальское г/п, г. Сортавала, ул. Антикайнена, д. 3</t>
  </si>
  <si>
    <t>175.54099432</t>
  </si>
  <si>
    <t>Сортавальский р-н, Сортавальское г/п, г. Сортавала, ул. Ленина, д. 20</t>
  </si>
  <si>
    <t>155.55600979</t>
  </si>
  <si>
    <t>Сортавальский р-н, Сортавальское г/п, г. Сортавала, ул. Карельская, д. 21 (ОКН)</t>
  </si>
  <si>
    <t>155.54921637</t>
  </si>
  <si>
    <t>Сортавальский р-н, Вяртсильское г/п, пгт Вяртсиля (г Сортавала), ул. Мира, д. 10</t>
  </si>
  <si>
    <t>155.54408848</t>
  </si>
  <si>
    <t>Петрозаводский ГО, г. Петрозаводск, ул. Зеленая, д. 12</t>
  </si>
  <si>
    <t>Петрозаводский ГО, г. Петрозаводск, просп. Лесной, д. 31</t>
  </si>
  <si>
    <t>Петрозаводский ГО, г. Петрозаводск, б-р Интернационалистов, д. 9</t>
  </si>
  <si>
    <t>Петрозаводский ГО, г. Петрозаводск, ул. Сегежская, д. 21</t>
  </si>
  <si>
    <t>Петрозаводский ГО, г. Петрозаводск, просп. Лесной, д. 7</t>
  </si>
  <si>
    <t>Петрозаводский ГО, г. Петрозаводск, б-р Интернационалистов, д. 11</t>
  </si>
  <si>
    <t>Петрозаводский ГО, г. Петрозаводск, ул. Сортавальская, д. 9</t>
  </si>
  <si>
    <t>Петрозаводский ГО, г. Петрозаводск, ш. Лососинское, д. 21, корп. 1</t>
  </si>
  <si>
    <t>Петрозаводский ГО, г. Петрозаводск, ул. Пархоменко, д. 33</t>
  </si>
  <si>
    <t>Петрозаводский ГО, г. Петрозаводск, ул. Чапаева, д. 104</t>
  </si>
  <si>
    <t>Петрозаводский ГО, г. Петрозаводск, пер. Ругозерский, д. 7</t>
  </si>
  <si>
    <t>Петрозаводский ГО, г. Петрозаводск, ул. Архипова, д. 10</t>
  </si>
  <si>
    <t>Петрозаводский ГО, г. Петрозаводск, ул. Древлянка, д. 13</t>
  </si>
  <si>
    <t>Петрозаводский ГО, г. Петрозаводск, ул. Софьи Ковалевской, д. 5</t>
  </si>
  <si>
    <t>Петрозаводский ГО, г. Петрозаводск, ул. Софьи Ковалевской, д. 7</t>
  </si>
  <si>
    <t>Петрозаводский ГО, г. Петрозаводск, ш. Лососинское, д. 31 кор.4</t>
  </si>
  <si>
    <t>Петрозаводский ГО, г. Петрозаводск, ш. Лососинское, д. 22, корп. 2</t>
  </si>
  <si>
    <t>Петрозаводский ГО, г. Петрозаводск, б-р Интернационалистов, д. 15</t>
  </si>
  <si>
    <t>115.51878399</t>
  </si>
  <si>
    <t>2034</t>
  </si>
  <si>
    <t>фасад, инж. сети</t>
  </si>
  <si>
    <t>частично инж. сети</t>
  </si>
  <si>
    <t>крыша, фасад, частично инж. сети</t>
  </si>
  <si>
    <t>фасад</t>
  </si>
  <si>
    <t>фасад, частично инж. сети</t>
  </si>
  <si>
    <t>Кемский район, пос. 14 км дороги Кемь-Калевала, д. 105</t>
  </si>
  <si>
    <t>Кемский район, пос. 14 км дороги Кемь-Калевала, д. 104</t>
  </si>
  <si>
    <t>Кемский район, пос. 14 км дороги Кемь-Калевала, д. 109</t>
  </si>
  <si>
    <t>Кемский район, пос. 14 км дороги Кемь-Калевала, д. 110</t>
  </si>
  <si>
    <t>Кемский район, пос. 14 км дороги Кемь-Калевала, д. 111</t>
  </si>
  <si>
    <t>135.51851</t>
  </si>
  <si>
    <t>135.5125</t>
  </si>
  <si>
    <t>2036</t>
  </si>
  <si>
    <t>115.51141</t>
  </si>
  <si>
    <t>115.50739</t>
  </si>
  <si>
    <t>2037</t>
  </si>
  <si>
    <t>95.50128</t>
  </si>
  <si>
    <t>2042</t>
  </si>
  <si>
    <t>Лахденпохский р-н, Лахденпохское г/п, г. Лахденпохья, ул. Советская, д. 8</t>
  </si>
  <si>
    <t>Сортавальский р-н, Сортавальское г/п, г. Сортавала, ул. Суворова, д. 2 (ОКН)</t>
  </si>
  <si>
    <t>Итого по Кондопожскому муниципальному району в 2027 г.</t>
  </si>
  <si>
    <t>Итого по Костомукшскому городскому округу в 2027 г.</t>
  </si>
  <si>
    <t>Сортавальский р-н, Сортавальское г/п, г. Сортавала, ул. Советская, д. 19 (ОКН)</t>
  </si>
  <si>
    <t>Петрозаводский ГО, г. Петрозаводск, ул. Балтийская, д. 59</t>
  </si>
  <si>
    <t>удалены из кп (резерва) рек авар</t>
  </si>
  <si>
    <t>описание</t>
  </si>
  <si>
    <t>изменения по газу</t>
  </si>
  <si>
    <t>изменения по лифтам</t>
  </si>
  <si>
    <t>изменения в 1 разделе</t>
  </si>
  <si>
    <t>Петрозаводский ГО, г. Петрозаводск, ул. Торнева, д. 3</t>
  </si>
  <si>
    <t>Петрозаводский ГО, г. Петрозаводск, ул. Торнева, д. 5</t>
  </si>
  <si>
    <t>Петрозаводский ГО, г. Петрозаводск, б-р Интернационалистов, д. 6, корп. 3</t>
  </si>
  <si>
    <t>Петрозаводский ГО, г. Петрозаводск, ул. Архипова, д. 2</t>
  </si>
  <si>
    <t>Петрозаводский ГО, г. Петрозаводск, ш. Лососинское, д. 36</t>
  </si>
  <si>
    <t>перенесен в резерв лифты сс</t>
  </si>
  <si>
    <t>аварийный без Фонда</t>
  </si>
  <si>
    <t xml:space="preserve">СМР удален с 2026 года </t>
  </si>
  <si>
    <t>СМР удален из резерва</t>
  </si>
  <si>
    <t>перенесен на 2025 год</t>
  </si>
  <si>
    <t>Резерв специальных счетов.  Перечень многоквартирных домов, которые подлежат капитальному ремонту</t>
  </si>
  <si>
    <t>СМР виды убраны в "резерв сс"</t>
  </si>
  <si>
    <t>корректировка стоимости</t>
  </si>
  <si>
    <t>перенесен в резерв, переходят на сс</t>
  </si>
  <si>
    <t xml:space="preserve">включен в кп на 2026 год на обследование </t>
  </si>
  <si>
    <t>панельный</t>
  </si>
  <si>
    <t>включен в кп на 2027 год на ПСД</t>
  </si>
  <si>
    <t>включена крыша на 2025 год из резерва</t>
  </si>
  <si>
    <t>перенесен в резерв, будет аварийным</t>
  </si>
  <si>
    <t>Петрозаводский ГО, г. Петрозаводск, ул. Загородная, д. 22</t>
  </si>
  <si>
    <t>175.54795741</t>
  </si>
  <si>
    <t>Петрозаводский ГО, г. Петрозаводск, ул. Красноармейская, д. 20</t>
  </si>
  <si>
    <t>175.54095738</t>
  </si>
  <si>
    <t>Петрозаводский ГО, г. Петрозаводск, наб. Лососинская, д. 17</t>
  </si>
  <si>
    <t>175.54300738</t>
  </si>
  <si>
    <t>Петрозаводский ГО, г. Петрозаводск, просп. Александра Невского, д. 46</t>
  </si>
  <si>
    <t>155.55192741</t>
  </si>
  <si>
    <t>Петрозаводский ГО, г. Петрозаводск, ул. Машезерская, д. 3</t>
  </si>
  <si>
    <t>175.54197745</t>
  </si>
  <si>
    <t>Петрозаводский ГО, г. Петрозаводск, ул. Советская, д. 16а</t>
  </si>
  <si>
    <t>175.54204426</t>
  </si>
  <si>
    <t>Петрозаводский ГО, г. Петрозаводск, ул. Володарского, д. 25</t>
  </si>
  <si>
    <t>155.54291832</t>
  </si>
  <si>
    <t>Петрозаводский ГО, г. Петрозаводск, ул. Лесная, д. 24</t>
  </si>
  <si>
    <t>155.54390738</t>
  </si>
  <si>
    <t>Петрозаводский ГО, г. Петрозаводск, ул. Лизы Чайкиной, д. 8</t>
  </si>
  <si>
    <t>155.54286636</t>
  </si>
  <si>
    <t>Петрозаводский ГО, г. Петрозаводск, ул. Сорокская, д. 5</t>
  </si>
  <si>
    <t>155.5459343</t>
  </si>
  <si>
    <t>Петрозаводский ГО, г. Петрозаводск, просп. Александра Невского, д. 1</t>
  </si>
  <si>
    <t>175.54406645</t>
  </si>
  <si>
    <t>Кемский р-н, Кемское г/п, г. Кемь, ул. Каменева, д. 8</t>
  </si>
  <si>
    <t>155.54586721</t>
  </si>
  <si>
    <t>Питкярантский р-н, Питкярантское г/п, г. Питкяранта, ул. Гоголя, д. 12</t>
  </si>
  <si>
    <t>155.54291291</t>
  </si>
  <si>
    <t>Сегежский р-н, Сегежское г/п, г. Сегежа, ул. Владимирская, д. 6</t>
  </si>
  <si>
    <t>175.54596213</t>
  </si>
  <si>
    <t>Сортавальский р-н, Сортавальское г/п, г. Сортавала, ул. Карельская, д. 16 (ОКН)</t>
  </si>
  <si>
    <t>175.54820974</t>
  </si>
  <si>
    <t>Сортавальский р-н, Сортавальское г/п, г. Сортавала, ул. Кирова, д. 6 (ОКН)</t>
  </si>
  <si>
    <t>165.54319518</t>
  </si>
  <si>
    <t>Сортавальский р-н, Сортавальское г/п, г. Сортавала, ул. Комсомольская, д. 5 (ОКН)</t>
  </si>
  <si>
    <t>155.54720889</t>
  </si>
  <si>
    <t>Сортавальский р-н, Сортавальское г/п, г. Сортавала, ул. Зеленая, д. 2</t>
  </si>
  <si>
    <t>155.54285791</t>
  </si>
  <si>
    <t>Сортавальский р-н, Сортавальское г/п, г. Сортавала, ул. Победы, д. 17</t>
  </si>
  <si>
    <t>155.54678738</t>
  </si>
  <si>
    <t>Сортавальский р-н, Сортавальское г/п, г. Сортавала, ул. Пушкина, д. 4</t>
  </si>
  <si>
    <t>155.54687046</t>
  </si>
  <si>
    <t xml:space="preserve">перенесен на 2025 год </t>
  </si>
  <si>
    <t>перенесен в резерв</t>
  </si>
  <si>
    <t>Краткосрочный план реализации региональной программы капитального ремонта в 2025-2027г.г. общего имущества в многоквартирных домах, расположенных на территории Республики Карелия, на 2015-2049 годы</t>
  </si>
  <si>
    <t xml:space="preserve">4 раздел удален </t>
  </si>
  <si>
    <t>Петрозаводский ГО, г. Петрозаводск, ул. Чернышевского, д. 18</t>
  </si>
  <si>
    <t>175.54100539</t>
  </si>
  <si>
    <t>Петрозаводский ГО, г. Петрозаводск, ул. Свирская, д. 12</t>
  </si>
  <si>
    <t>175.54508587</t>
  </si>
  <si>
    <t>Петрозаводский ГО, г. Петрозаводск, просп. Александра Невского, д. 49</t>
  </si>
  <si>
    <t>155.54793741</t>
  </si>
  <si>
    <t>Петрозаводский ГО, г, Петрозаводск, просп. Александра Невского, д, 49</t>
  </si>
  <si>
    <t>Республика Карелия, г. Петрозаводск, ул. Чернышевского, д. 18</t>
  </si>
  <si>
    <t>Республика Карелия, г. Петрозаводск, ул. Свирская, д. 12</t>
  </si>
  <si>
    <t>Сортавальский р-н, Сортавальское г/п, г. Сортавала, ул. Куйбышева, д. 2 (ОКН)</t>
  </si>
  <si>
    <t>175.55620402</t>
  </si>
  <si>
    <t>Олонецкий р-н, Олонецкое г/п, г. Олонец, ул. Коммунальная, д. 4</t>
  </si>
  <si>
    <t>225.57096399</t>
  </si>
  <si>
    <t>Олонецкий район, г. Олонец, ул. Коммунальная, д. 4</t>
  </si>
  <si>
    <t>Сортавальский район, г. Сортавала, ул. Куйбышева, д. 2</t>
  </si>
  <si>
    <t>г. Сортавала, ул. Первомайская, д. 19</t>
  </si>
  <si>
    <t>Петрозаводский ГО, г. Петрозаводск, ул. Шотмана, д. 62</t>
  </si>
  <si>
    <t>1916</t>
  </si>
  <si>
    <t>225.56640877</t>
  </si>
  <si>
    <t>2016</t>
  </si>
  <si>
    <t>включен в кп доп работы по крыше</t>
  </si>
  <si>
    <t xml:space="preserve">включен в кп доп обследование </t>
  </si>
  <si>
    <t>перешли на счет ро, включен в кп 25-27 на 2027 год</t>
  </si>
  <si>
    <t>включен в кп 25-27 на 2027 год</t>
  </si>
  <si>
    <t>удален из кп, перенос работ на 2030 год</t>
  </si>
  <si>
    <t>Сегежский МО, г. Сегежа, ул. Мира, д. 32</t>
  </si>
  <si>
    <t>225.56304423</t>
  </si>
  <si>
    <t>включен в кп на 2027 год</t>
  </si>
  <si>
    <t>перешел на счет ро, перенесен на 2026 год, включена крыша</t>
  </si>
  <si>
    <t>крыша перенесена в резерв</t>
  </si>
  <si>
    <t>Всего по Республике Карелия в 2025г.</t>
  </si>
  <si>
    <t>Всего по Республике Карелия в 2026г.</t>
  </si>
  <si>
    <t>Всего по Республике Карелия в 2027г.</t>
  </si>
  <si>
    <t>Всего по Республике Карелия</t>
  </si>
  <si>
    <t>Всего по Республике Карелия в 2025-2027 гг.</t>
  </si>
  <si>
    <t>Итого по Республике Карелия в 2025-2027 гг.</t>
  </si>
  <si>
    <t>Итого по Кондопожскому муниципальному району в 2025-2027 гг.</t>
  </si>
  <si>
    <t>Итого по Беломорскому муниципальному району в 2025-2027 гг.</t>
  </si>
  <si>
    <t>Итого по Лахденпохскому муниципальному району в 2025-2027 гг.</t>
  </si>
  <si>
    <t>Итого по Питкярантскому муниципальному району в 2025-2027 гг.</t>
  </si>
  <si>
    <t>Итого по Сегежскому муниципальному району в 2025-2027 гг.</t>
  </si>
  <si>
    <t>добавлен в 1 раздел на ТП</t>
  </si>
  <si>
    <t>155.54683482</t>
  </si>
  <si>
    <t>вненес в резерв без крыши, перенос по рп на 2026 год</t>
  </si>
  <si>
    <t>перешли на спец счет</t>
  </si>
  <si>
    <t>крыша, инж. сети</t>
  </si>
  <si>
    <t>крыша, частично инж. сети</t>
  </si>
  <si>
    <t>часть крыши, фасад, инж. сети</t>
  </si>
  <si>
    <t>часть крыши, фасад, частично инж. сети</t>
  </si>
  <si>
    <t>крыша, часть фасада, инж. сети</t>
  </si>
  <si>
    <t>инж. сети</t>
  </si>
  <si>
    <t>часть крыши, частично инж. сети</t>
  </si>
  <si>
    <t>Итого по Сегежскому муниципальному округу в 2025 г.</t>
  </si>
  <si>
    <t>Итого по Сегежскому муниципальному округу в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</si>
</sst>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0_ ;\-#,##0.00\ "/>
    <numFmt numFmtId="165" formatCode="_-* #,##0.00\ _₽_-;\-* #,##0.00\ _₽_-;_-* \-??\ _₽_-;_-@_-"/>
  </numFmts>
  <fonts count="39" x14ac:knownFonts="1"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9"/>
      <color theme="5" tint="0.59999389629810485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rgb="FFC7DFDB"/>
      <name val="Times New Roman"/>
      <family val="1"/>
      <charset val="204"/>
    </font>
    <font>
      <b/>
      <sz val="10"/>
      <color theme="5" tint="0.59999389629810485"/>
      <name val="Times New Roman"/>
      <family val="1"/>
      <charset val="204"/>
    </font>
    <font>
      <b/>
      <sz val="10"/>
      <color rgb="FFC7DFDB"/>
      <name val="Times New Roman"/>
      <family val="1"/>
      <charset val="204"/>
    </font>
    <font>
      <sz val="9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7DFDB"/>
        <bgColor indexed="64"/>
      </patternFill>
    </fill>
    <fill>
      <patternFill patternType="solid">
        <fgColor rgb="FF60B6B8"/>
        <bgColor indexed="64"/>
      </patternFill>
    </fill>
    <fill>
      <patternFill patternType="solid">
        <fgColor rgb="FFBAD8D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">
    <xf numFmtId="0" fontId="0" fillId="0" borderId="0" applyNumberFormat="0" applyBorder="0" applyProtection="0">
      <alignment horizontal="left" vertical="center" wrapText="1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43" fontId="31" fillId="0" borderId="0" applyFont="0" applyFill="0" applyBorder="0" applyAlignment="0" applyProtection="0"/>
    <xf numFmtId="0" fontId="2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31" fillId="0" borderId="0" applyFont="0" applyFill="0" applyBorder="0" applyAlignment="0" applyProtection="0"/>
    <xf numFmtId="0" fontId="33" fillId="0" borderId="0"/>
    <xf numFmtId="165" fontId="31" fillId="0" borderId="0" applyBorder="0" applyProtection="0">
      <alignment horizontal="left" vertical="center" wrapText="1"/>
    </xf>
  </cellStyleXfs>
  <cellXfs count="748">
    <xf numFmtId="0" fontId="0" fillId="0" borderId="0" xfId="0">
      <alignment horizontal="left" vertical="center" wrapText="1"/>
    </xf>
    <xf numFmtId="0" fontId="0" fillId="0" borderId="0" xfId="0" applyBorder="1">
      <alignment horizontal="left" vertical="center" wrapText="1"/>
    </xf>
    <xf numFmtId="0" fontId="23" fillId="0" borderId="0" xfId="0" applyFont="1">
      <alignment horizontal="left" vertical="center" wrapText="1"/>
    </xf>
    <xf numFmtId="0" fontId="23" fillId="33" borderId="0" xfId="0" applyFont="1" applyFill="1">
      <alignment horizontal="left" vertical="center" wrapText="1"/>
    </xf>
    <xf numFmtId="0" fontId="24" fillId="33" borderId="0" xfId="0" applyFont="1" applyFill="1">
      <alignment horizontal="left" vertical="center" wrapText="1"/>
    </xf>
    <xf numFmtId="0" fontId="24" fillId="34" borderId="0" xfId="0" applyFont="1" applyFill="1">
      <alignment horizontal="left" vertical="center" wrapText="1"/>
    </xf>
    <xf numFmtId="0" fontId="23" fillId="34" borderId="0" xfId="0" applyFont="1" applyFill="1">
      <alignment horizontal="left" vertical="center" wrapText="1"/>
    </xf>
    <xf numFmtId="0" fontId="23" fillId="0" borderId="0" xfId="0" applyFont="1" applyBorder="1">
      <alignment horizontal="left" vertical="center" wrapText="1"/>
    </xf>
    <xf numFmtId="0" fontId="24" fillId="0" borderId="0" xfId="0" applyFont="1">
      <alignment horizontal="left" vertical="center" wrapText="1"/>
    </xf>
    <xf numFmtId="4" fontId="24" fillId="0" borderId="0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wrapText="1"/>
    </xf>
    <xf numFmtId="0" fontId="23" fillId="0" borderId="0" xfId="0" applyNumberFormat="1" applyFont="1" applyBorder="1" applyAlignment="1">
      <alignment horizontal="center" vertical="center" wrapText="1"/>
    </xf>
    <xf numFmtId="0" fontId="24" fillId="0" borderId="0" xfId="0" applyFont="1" applyBorder="1">
      <alignment horizontal="left" vertical="center" wrapText="1"/>
    </xf>
    <xf numFmtId="2" fontId="23" fillId="0" borderId="0" xfId="0" applyNumberFormat="1" applyFont="1" applyBorder="1" applyAlignment="1">
      <alignment horizontal="center" vertical="center" wrapText="1"/>
    </xf>
    <xf numFmtId="0" fontId="23" fillId="0" borderId="0" xfId="0" applyNumberFormat="1" applyFont="1" applyAlignment="1">
      <alignment horizontal="center" vertical="center" wrapText="1"/>
    </xf>
    <xf numFmtId="0" fontId="23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23" fillId="33" borderId="11" xfId="0" applyFont="1" applyFill="1" applyBorder="1">
      <alignment horizontal="left" vertical="center" wrapText="1"/>
    </xf>
    <xf numFmtId="0" fontId="23" fillId="33" borderId="10" xfId="0" applyFont="1" applyFill="1" applyBorder="1">
      <alignment horizontal="left" vertical="center" wrapText="1"/>
    </xf>
    <xf numFmtId="0" fontId="23" fillId="33" borderId="0" xfId="0" applyFont="1" applyFill="1" applyBorder="1">
      <alignment horizontal="left" vertical="center" wrapText="1"/>
    </xf>
    <xf numFmtId="0" fontId="23" fillId="33" borderId="13" xfId="0" applyFont="1" applyFill="1" applyBorder="1">
      <alignment horizontal="left" vertical="center" wrapText="1"/>
    </xf>
    <xf numFmtId="0" fontId="24" fillId="0" borderId="13" xfId="0" applyFont="1" applyBorder="1">
      <alignment horizontal="left" vertical="center" wrapText="1"/>
    </xf>
    <xf numFmtId="4" fontId="23" fillId="0" borderId="0" xfId="0" applyNumberFormat="1" applyFont="1" applyBorder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 wrapText="1"/>
    </xf>
    <xf numFmtId="0" fontId="23" fillId="33" borderId="15" xfId="0" applyFont="1" applyFill="1" applyBorder="1">
      <alignment horizontal="left" vertical="center" wrapText="1"/>
    </xf>
    <xf numFmtId="0" fontId="23" fillId="0" borderId="0" xfId="0" applyNumberFormat="1" applyFont="1" applyBorder="1" applyAlignment="1">
      <alignment horizontal="center" wrapText="1"/>
    </xf>
    <xf numFmtId="0" fontId="24" fillId="0" borderId="0" xfId="0" applyNumberFormat="1" applyFont="1" applyBorder="1" applyAlignment="1">
      <alignment horizontal="center" wrapText="1"/>
    </xf>
    <xf numFmtId="0" fontId="23" fillId="0" borderId="0" xfId="0" applyNumberFormat="1" applyFont="1" applyAlignment="1">
      <alignment horizontal="center" wrapText="1"/>
    </xf>
    <xf numFmtId="4" fontId="23" fillId="0" borderId="18" xfId="0" applyNumberFormat="1" applyFont="1" applyBorder="1" applyAlignment="1">
      <alignment horizontal="center" vertical="center" wrapText="1"/>
    </xf>
    <xf numFmtId="0" fontId="23" fillId="0" borderId="18" xfId="0" applyNumberFormat="1" applyFont="1" applyBorder="1" applyAlignment="1">
      <alignment horizontal="center" vertical="center" wrapText="1"/>
    </xf>
    <xf numFmtId="0" fontId="0" fillId="0" borderId="19" xfId="0" applyBorder="1">
      <alignment horizontal="left" vertical="center" wrapText="1"/>
    </xf>
    <xf numFmtId="0" fontId="0" fillId="0" borderId="19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" fontId="23" fillId="0" borderId="21" xfId="0" applyNumberFormat="1" applyFont="1" applyBorder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 wrapText="1"/>
    </xf>
    <xf numFmtId="0" fontId="26" fillId="0" borderId="0" xfId="0" applyFont="1">
      <alignment horizontal="left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/>
    </xf>
    <xf numFmtId="0" fontId="23" fillId="33" borderId="21" xfId="0" applyFont="1" applyFill="1" applyBorder="1">
      <alignment horizontal="left" vertical="center" wrapText="1"/>
    </xf>
    <xf numFmtId="0" fontId="24" fillId="0" borderId="2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4" fontId="23" fillId="0" borderId="24" xfId="0" applyNumberFormat="1" applyFont="1" applyBorder="1" applyAlignment="1">
      <alignment horizontal="center" vertical="center" wrapText="1"/>
    </xf>
    <xf numFmtId="0" fontId="23" fillId="35" borderId="0" xfId="0" applyFont="1" applyFill="1">
      <alignment horizontal="left" vertical="center" wrapText="1"/>
    </xf>
    <xf numFmtId="0" fontId="0" fillId="35" borderId="0" xfId="0" applyFill="1">
      <alignment horizontal="left" vertical="center" wrapText="1"/>
    </xf>
    <xf numFmtId="0" fontId="24" fillId="0" borderId="24" xfId="0" applyFont="1" applyBorder="1" applyAlignment="1">
      <alignment horizontal="center" vertical="center" wrapText="1"/>
    </xf>
    <xf numFmtId="0" fontId="0" fillId="0" borderId="24" xfId="0" applyBorder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24" fillId="0" borderId="24" xfId="0" applyFont="1" applyBorder="1">
      <alignment horizontal="left" vertical="center" wrapText="1"/>
    </xf>
    <xf numFmtId="0" fontId="23" fillId="0" borderId="24" xfId="0" applyNumberFormat="1" applyFont="1" applyBorder="1" applyAlignment="1">
      <alignment horizontal="center" vertical="center" wrapText="1"/>
    </xf>
    <xf numFmtId="4" fontId="24" fillId="0" borderId="21" xfId="0" applyNumberFormat="1" applyFont="1" applyBorder="1" applyAlignment="1">
      <alignment horizontal="center" vertical="center" wrapText="1"/>
    </xf>
    <xf numFmtId="4" fontId="23" fillId="0" borderId="23" xfId="0" applyNumberFormat="1" applyFont="1" applyBorder="1" applyAlignment="1">
      <alignment horizontal="center" vertical="center" wrapText="1"/>
    </xf>
    <xf numFmtId="4" fontId="24" fillId="0" borderId="23" xfId="0" applyNumberFormat="1" applyFont="1" applyBorder="1" applyAlignment="1">
      <alignment horizontal="center" vertical="center" wrapText="1"/>
    </xf>
    <xf numFmtId="0" fontId="24" fillId="34" borderId="24" xfId="0" applyFont="1" applyFill="1" applyBorder="1" applyAlignment="1">
      <alignment horizontal="center" vertical="center" wrapText="1"/>
    </xf>
    <xf numFmtId="0" fontId="0" fillId="33" borderId="0" xfId="0" applyFill="1">
      <alignment horizontal="left" vertical="center" wrapText="1"/>
    </xf>
    <xf numFmtId="0" fontId="28" fillId="33" borderId="0" xfId="0" applyFont="1" applyFill="1">
      <alignment horizontal="left" vertical="center" wrapText="1"/>
    </xf>
    <xf numFmtId="0" fontId="28" fillId="0" borderId="0" xfId="0" applyFo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43" fontId="0" fillId="0" borderId="0" xfId="57" applyFont="1" applyAlignment="1">
      <alignment horizontal="left" vertical="center" wrapText="1"/>
    </xf>
    <xf numFmtId="43" fontId="0" fillId="0" borderId="0" xfId="57" applyFont="1" applyFill="1" applyAlignment="1">
      <alignment vertical="center" wrapText="1"/>
    </xf>
    <xf numFmtId="43" fontId="0" fillId="0" borderId="19" xfId="57" applyFont="1" applyFill="1" applyBorder="1" applyAlignment="1">
      <alignment horizontal="center" vertical="center" wrapText="1"/>
    </xf>
    <xf numFmtId="43" fontId="23" fillId="0" borderId="18" xfId="57" applyFont="1" applyFill="1" applyBorder="1" applyAlignment="1">
      <alignment horizontal="center" vertical="center" wrapText="1"/>
    </xf>
    <xf numFmtId="0" fontId="0" fillId="0" borderId="18" xfId="0" applyBorder="1">
      <alignment horizontal="left" vertical="center" wrapText="1"/>
    </xf>
    <xf numFmtId="0" fontId="23" fillId="0" borderId="21" xfId="0" applyNumberFormat="1" applyFont="1" applyBorder="1" applyAlignment="1">
      <alignment horizontal="center" vertical="center" textRotation="90" wrapText="1"/>
    </xf>
    <xf numFmtId="0" fontId="24" fillId="0" borderId="21" xfId="0" applyFont="1" applyBorder="1" applyAlignment="1">
      <alignment horizontal="center" wrapText="1"/>
    </xf>
    <xf numFmtId="0" fontId="24" fillId="0" borderId="21" xfId="0" applyNumberFormat="1" applyFont="1" applyBorder="1" applyAlignment="1">
      <alignment horizontal="center" wrapText="1"/>
    </xf>
    <xf numFmtId="0" fontId="28" fillId="34" borderId="0" xfId="0" applyFont="1" applyFill="1">
      <alignment horizontal="left" vertical="center" wrapText="1"/>
    </xf>
    <xf numFmtId="43" fontId="23" fillId="0" borderId="24" xfId="57" applyFont="1" applyFill="1" applyBorder="1" applyAlignment="1">
      <alignment horizontal="center" vertical="center" wrapText="1"/>
    </xf>
    <xf numFmtId="0" fontId="28" fillId="0" borderId="0" xfId="0" applyFont="1" applyBorder="1">
      <alignment horizontal="left" vertical="center" wrapText="1"/>
    </xf>
    <xf numFmtId="4" fontId="28" fillId="34" borderId="18" xfId="0" applyNumberFormat="1" applyFont="1" applyFill="1" applyBorder="1" applyAlignment="1">
      <alignment horizontal="center" vertical="center" wrapText="1"/>
    </xf>
    <xf numFmtId="0" fontId="28" fillId="34" borderId="18" xfId="0" applyNumberFormat="1" applyFont="1" applyFill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textRotation="90" wrapText="1"/>
    </xf>
    <xf numFmtId="4" fontId="23" fillId="0" borderId="21" xfId="0" applyNumberFormat="1" applyFont="1" applyBorder="1" applyAlignment="1">
      <alignment horizontal="center" vertical="center" textRotation="90" wrapText="1"/>
    </xf>
    <xf numFmtId="0" fontId="23" fillId="0" borderId="21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3" fillId="0" borderId="24" xfId="0" applyFont="1" applyBorder="1" applyAlignment="1">
      <alignment horizontal="center" wrapText="1"/>
    </xf>
    <xf numFmtId="0" fontId="23" fillId="0" borderId="24" xfId="0" applyFont="1" applyBorder="1">
      <alignment horizontal="left" vertical="center" wrapText="1"/>
    </xf>
    <xf numFmtId="0" fontId="26" fillId="0" borderId="0" xfId="0" applyFont="1" applyBorder="1">
      <alignment horizontal="left" vertical="center" wrapText="1"/>
    </xf>
    <xf numFmtId="0" fontId="23" fillId="0" borderId="27" xfId="0" applyFont="1" applyBorder="1">
      <alignment horizontal="left" vertical="center" wrapText="1"/>
    </xf>
    <xf numFmtId="0" fontId="25" fillId="0" borderId="0" xfId="0" applyFont="1" applyBorder="1">
      <alignment horizontal="left" vertical="center" wrapText="1"/>
    </xf>
    <xf numFmtId="0" fontId="0" fillId="0" borderId="0" xfId="0" applyBorder="1" applyAlignment="1">
      <alignment horizontal="left" vertical="center"/>
    </xf>
    <xf numFmtId="0" fontId="23" fillId="0" borderId="24" xfId="0" applyNumberFormat="1" applyFont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24" fillId="0" borderId="18" xfId="0" applyFont="1" applyBorder="1" applyAlignment="1">
      <alignment vertical="center" wrapText="1"/>
    </xf>
    <xf numFmtId="0" fontId="23" fillId="0" borderId="18" xfId="0" applyFont="1" applyBorder="1">
      <alignment horizontal="left" vertical="center" wrapText="1"/>
    </xf>
    <xf numFmtId="0" fontId="23" fillId="0" borderId="18" xfId="0" applyFont="1" applyBorder="1" applyAlignment="1">
      <alignment horizontal="center" vertical="center" wrapText="1"/>
    </xf>
    <xf numFmtId="43" fontId="23" fillId="0" borderId="18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wrapText="1"/>
    </xf>
    <xf numFmtId="43" fontId="26" fillId="0" borderId="18" xfId="57" applyFont="1" applyBorder="1"/>
    <xf numFmtId="49" fontId="0" fillId="0" borderId="18" xfId="0" applyNumberFormat="1" applyBorder="1">
      <alignment horizontal="left" vertical="center" wrapText="1"/>
    </xf>
    <xf numFmtId="4" fontId="26" fillId="0" borderId="18" xfId="0" applyNumberFormat="1" applyFont="1" applyBorder="1" applyAlignment="1">
      <alignment horizontal="center" vertical="center" wrapText="1"/>
    </xf>
    <xf numFmtId="0" fontId="23" fillId="0" borderId="18" xfId="0" applyNumberFormat="1" applyFont="1" applyBorder="1" applyAlignment="1">
      <alignment horizontal="center" wrapText="1"/>
    </xf>
    <xf numFmtId="0" fontId="23" fillId="0" borderId="18" xfId="0" applyFont="1" applyBorder="1" applyAlignment="1">
      <alignment horizontal="center"/>
    </xf>
    <xf numFmtId="0" fontId="26" fillId="0" borderId="18" xfId="0" applyFont="1" applyBorder="1" applyAlignment="1">
      <alignment horizontal="center" vertical="center" wrapText="1"/>
    </xf>
    <xf numFmtId="0" fontId="23" fillId="0" borderId="24" xfId="0" applyNumberFormat="1" applyFont="1" applyBorder="1" applyAlignment="1">
      <alignment horizontal="center" vertical="center"/>
    </xf>
    <xf numFmtId="0" fontId="23" fillId="0" borderId="24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8" xfId="0" applyFont="1" applyBorder="1" applyAlignment="1">
      <alignment horizontal="center" vertical="center"/>
    </xf>
    <xf numFmtId="4" fontId="23" fillId="0" borderId="24" xfId="0" applyNumberFormat="1" applyFont="1" applyBorder="1" applyAlignment="1">
      <alignment horizontal="center" vertical="center"/>
    </xf>
    <xf numFmtId="43" fontId="23" fillId="0" borderId="24" xfId="57" applyFont="1" applyBorder="1" applyAlignment="1">
      <alignment horizontal="center" vertical="center"/>
    </xf>
    <xf numFmtId="0" fontId="23" fillId="0" borderId="18" xfId="0" applyNumberFormat="1" applyFont="1" applyBorder="1" applyAlignment="1">
      <alignment horizontal="center" vertical="center"/>
    </xf>
    <xf numFmtId="4" fontId="23" fillId="0" borderId="18" xfId="0" applyNumberFormat="1" applyFont="1" applyBorder="1" applyAlignment="1">
      <alignment horizontal="center" vertical="center"/>
    </xf>
    <xf numFmtId="43" fontId="23" fillId="0" borderId="18" xfId="57" applyFont="1" applyFill="1" applyBorder="1" applyAlignment="1">
      <alignment horizontal="center" vertical="center" textRotation="90" wrapText="1"/>
    </xf>
    <xf numFmtId="43" fontId="24" fillId="0" borderId="18" xfId="57" applyFont="1" applyFill="1" applyBorder="1" applyAlignment="1">
      <alignment horizontal="center" vertical="center" wrapText="1"/>
    </xf>
    <xf numFmtId="43" fontId="23" fillId="0" borderId="24" xfId="57" applyFont="1" applyFill="1" applyBorder="1" applyAlignment="1">
      <alignment horizontal="left" vertical="center"/>
    </xf>
    <xf numFmtId="49" fontId="23" fillId="0" borderId="18" xfId="0" applyNumberFormat="1" applyFont="1" applyBorder="1" applyAlignment="1">
      <alignment horizontal="left" vertical="center"/>
    </xf>
    <xf numFmtId="0" fontId="26" fillId="0" borderId="24" xfId="0" applyFont="1" applyBorder="1" applyAlignment="1">
      <alignment horizontal="center" vertical="center" wrapText="1"/>
    </xf>
    <xf numFmtId="49" fontId="23" fillId="0" borderId="18" xfId="0" applyNumberFormat="1" applyFont="1" applyBorder="1" applyAlignment="1">
      <alignment horizontal="center" vertical="center" wrapText="1"/>
    </xf>
    <xf numFmtId="0" fontId="23" fillId="34" borderId="18" xfId="0" applyFont="1" applyFill="1" applyBorder="1" applyAlignment="1">
      <alignment horizontal="center" vertical="center" wrapText="1"/>
    </xf>
    <xf numFmtId="4" fontId="23" fillId="0" borderId="18" xfId="0" applyNumberFormat="1" applyFont="1" applyBorder="1" applyAlignment="1">
      <alignment horizontal="center" vertical="center" textRotation="90" wrapText="1"/>
    </xf>
    <xf numFmtId="0" fontId="23" fillId="0" borderId="18" xfId="0" applyFont="1" applyBorder="1" applyAlignment="1">
      <alignment horizontal="center" vertical="center" textRotation="90" wrapText="1"/>
    </xf>
    <xf numFmtId="4" fontId="24" fillId="0" borderId="18" xfId="0" applyNumberFormat="1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4" fontId="23" fillId="0" borderId="18" xfId="0" applyNumberFormat="1" applyFont="1" applyBorder="1">
      <alignment horizontal="left" vertical="center" wrapText="1"/>
    </xf>
    <xf numFmtId="0" fontId="24" fillId="34" borderId="18" xfId="0" applyNumberFormat="1" applyFont="1" applyFill="1" applyBorder="1" applyAlignment="1">
      <alignment horizontal="center" vertical="center" wrapText="1"/>
    </xf>
    <xf numFmtId="0" fontId="24" fillId="34" borderId="18" xfId="0" applyFont="1" applyFill="1" applyBorder="1" applyAlignment="1">
      <alignment horizontal="center" vertical="center" wrapText="1"/>
    </xf>
    <xf numFmtId="4" fontId="28" fillId="35" borderId="18" xfId="0" applyNumberFormat="1" applyFont="1" applyFill="1" applyBorder="1">
      <alignment horizontal="left" vertical="center" wrapText="1"/>
    </xf>
    <xf numFmtId="4" fontId="28" fillId="35" borderId="18" xfId="0" applyNumberFormat="1" applyFont="1" applyFill="1" applyBorder="1" applyAlignment="1">
      <alignment horizontal="center" vertical="center" wrapText="1"/>
    </xf>
    <xf numFmtId="0" fontId="26" fillId="0" borderId="18" xfId="0" applyFont="1" applyBorder="1">
      <alignment horizontal="left" vertical="center" wrapText="1"/>
    </xf>
    <xf numFmtId="0" fontId="26" fillId="0" borderId="18" xfId="0" applyFont="1" applyBorder="1" applyAlignment="1">
      <alignment horizontal="center" wrapText="1"/>
    </xf>
    <xf numFmtId="0" fontId="26" fillId="0" borderId="18" xfId="0" applyNumberFormat="1" applyFont="1" applyBorder="1" applyAlignment="1">
      <alignment horizontal="center" wrapText="1"/>
    </xf>
    <xf numFmtId="0" fontId="24" fillId="35" borderId="18" xfId="0" applyFont="1" applyFill="1" applyBorder="1" applyAlignment="1">
      <alignment horizontal="center" vertical="center" wrapText="1"/>
    </xf>
    <xf numFmtId="3" fontId="23" fillId="0" borderId="18" xfId="0" applyNumberFormat="1" applyFont="1" applyBorder="1" applyAlignment="1">
      <alignment horizontal="center" vertical="center" wrapText="1"/>
    </xf>
    <xf numFmtId="4" fontId="24" fillId="34" borderId="18" xfId="0" applyNumberFormat="1" applyFont="1" applyFill="1" applyBorder="1" applyAlignment="1">
      <alignment horizontal="center" vertical="center" wrapText="1"/>
    </xf>
    <xf numFmtId="0" fontId="24" fillId="35" borderId="18" xfId="0" applyFont="1" applyFill="1" applyBorder="1">
      <alignment horizontal="left" vertical="center" wrapText="1"/>
    </xf>
    <xf numFmtId="0" fontId="24" fillId="35" borderId="18" xfId="0" applyFont="1" applyFill="1" applyBorder="1" applyAlignment="1">
      <alignment horizontal="center"/>
    </xf>
    <xf numFmtId="0" fontId="24" fillId="35" borderId="18" xfId="0" applyFont="1" applyFill="1" applyBorder="1" applyAlignment="1">
      <alignment horizontal="center" wrapText="1"/>
    </xf>
    <xf numFmtId="4" fontId="24" fillId="35" borderId="18" xfId="0" applyNumberFormat="1" applyFont="1" applyFill="1" applyBorder="1" applyAlignment="1">
      <alignment horizontal="center"/>
    </xf>
    <xf numFmtId="4" fontId="24" fillId="35" borderId="18" xfId="0" applyNumberFormat="1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left" wrapText="1"/>
    </xf>
    <xf numFmtId="0" fontId="24" fillId="34" borderId="18" xfId="0" applyFont="1" applyFill="1" applyBorder="1" applyAlignment="1">
      <alignment horizontal="center" vertical="center"/>
    </xf>
    <xf numFmtId="4" fontId="24" fillId="34" borderId="18" xfId="0" applyNumberFormat="1" applyFont="1" applyFill="1" applyBorder="1" applyAlignment="1">
      <alignment horizontal="center" vertical="center"/>
    </xf>
    <xf numFmtId="0" fontId="24" fillId="34" borderId="18" xfId="0" applyNumberFormat="1" applyFont="1" applyFill="1" applyBorder="1" applyAlignment="1">
      <alignment horizontal="center" vertical="center"/>
    </xf>
    <xf numFmtId="0" fontId="23" fillId="0" borderId="18" xfId="0" applyFont="1" applyBorder="1" applyAlignment="1">
      <alignment vertical="center" wrapText="1"/>
    </xf>
    <xf numFmtId="0" fontId="24" fillId="35" borderId="18" xfId="0" applyNumberFormat="1" applyFont="1" applyFill="1" applyBorder="1" applyAlignment="1">
      <alignment horizontal="center" vertical="center" wrapText="1"/>
    </xf>
    <xf numFmtId="0" fontId="32" fillId="35" borderId="18" xfId="0" applyFont="1" applyFill="1" applyBorder="1" applyAlignment="1">
      <alignment horizontal="center" vertical="center" wrapText="1"/>
    </xf>
    <xf numFmtId="43" fontId="24" fillId="34" borderId="18" xfId="57" applyFont="1" applyFill="1" applyBorder="1" applyAlignment="1">
      <alignment horizontal="center" vertical="center" wrapText="1"/>
    </xf>
    <xf numFmtId="0" fontId="23" fillId="0" borderId="23" xfId="0" applyFont="1" applyBorder="1">
      <alignment horizontal="left" vertical="center" wrapText="1"/>
    </xf>
    <xf numFmtId="0" fontId="23" fillId="0" borderId="25" xfId="0" applyFont="1" applyBorder="1">
      <alignment horizontal="left" vertical="center" wrapText="1"/>
    </xf>
    <xf numFmtId="0" fontId="24" fillId="0" borderId="25" xfId="0" applyFont="1" applyBorder="1">
      <alignment horizontal="left" vertical="center" wrapText="1"/>
    </xf>
    <xf numFmtId="0" fontId="23" fillId="0" borderId="28" xfId="0" applyFont="1" applyBorder="1">
      <alignment horizontal="left" vertical="center" wrapText="1"/>
    </xf>
    <xf numFmtId="4" fontId="24" fillId="35" borderId="23" xfId="0" applyNumberFormat="1" applyFont="1" applyFill="1" applyBorder="1" applyAlignment="1">
      <alignment horizontal="center" vertical="center" wrapText="1"/>
    </xf>
    <xf numFmtId="0" fontId="32" fillId="35" borderId="24" xfId="0" applyFont="1" applyFill="1" applyBorder="1" applyAlignment="1">
      <alignment horizontal="center" vertical="center" wrapText="1"/>
    </xf>
    <xf numFmtId="43" fontId="23" fillId="0" borderId="23" xfId="57" applyFont="1" applyBorder="1" applyAlignment="1">
      <alignment horizontal="center" vertical="center" wrapText="1"/>
    </xf>
    <xf numFmtId="43" fontId="24" fillId="34" borderId="23" xfId="57" applyFont="1" applyFill="1" applyBorder="1" applyAlignment="1">
      <alignment horizontal="left" vertical="center" wrapText="1"/>
    </xf>
    <xf numFmtId="43" fontId="23" fillId="0" borderId="23" xfId="57" applyFont="1" applyBorder="1" applyAlignment="1">
      <alignment horizontal="left" vertical="center" wrapText="1"/>
    </xf>
    <xf numFmtId="43" fontId="23" fillId="0" borderId="18" xfId="57" applyFont="1" applyBorder="1" applyAlignment="1">
      <alignment horizontal="center" vertical="center" wrapText="1"/>
    </xf>
    <xf numFmtId="43" fontId="26" fillId="0" borderId="18" xfId="57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43" fontId="24" fillId="34" borderId="18" xfId="57" applyFont="1" applyFill="1" applyBorder="1" applyAlignment="1">
      <alignment horizontal="left" vertical="center" wrapText="1"/>
    </xf>
    <xf numFmtId="43" fontId="28" fillId="34" borderId="18" xfId="57" applyFont="1" applyFill="1" applyBorder="1" applyAlignment="1">
      <alignment horizontal="center" vertical="center" wrapText="1"/>
    </xf>
    <xf numFmtId="43" fontId="0" fillId="0" borderId="0" xfId="57" applyFont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/>
    </xf>
    <xf numFmtId="49" fontId="0" fillId="0" borderId="18" xfId="0" applyNumberForma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43" fontId="29" fillId="0" borderId="18" xfId="57" applyFont="1" applyFill="1" applyBorder="1"/>
    <xf numFmtId="43" fontId="26" fillId="0" borderId="24" xfId="57" applyFont="1" applyBorder="1"/>
    <xf numFmtId="43" fontId="23" fillId="0" borderId="0" xfId="57" applyFont="1" applyFill="1" applyBorder="1" applyAlignment="1">
      <alignment horizontal="center" vertical="center" wrapText="1"/>
    </xf>
    <xf numFmtId="43" fontId="23" fillId="0" borderId="12" xfId="57" applyFont="1" applyFill="1" applyBorder="1" applyAlignment="1">
      <alignment horizontal="center" vertical="center" wrapText="1"/>
    </xf>
    <xf numFmtId="49" fontId="23" fillId="0" borderId="18" xfId="0" applyNumberFormat="1" applyFont="1" applyBorder="1" applyAlignment="1">
      <alignment horizontal="center" vertical="center"/>
    </xf>
    <xf numFmtId="43" fontId="23" fillId="0" borderId="23" xfId="57" applyFont="1" applyFill="1" applyBorder="1" applyAlignment="1">
      <alignment horizontal="center" vertical="center" wrapText="1"/>
    </xf>
    <xf numFmtId="43" fontId="24" fillId="34" borderId="18" xfId="57" applyFont="1" applyFill="1" applyBorder="1" applyAlignment="1">
      <alignment horizontal="center" vertical="center"/>
    </xf>
    <xf numFmtId="43" fontId="23" fillId="0" borderId="17" xfId="57" applyFont="1" applyBorder="1" applyAlignment="1">
      <alignment horizontal="center" vertical="center" wrapText="1"/>
    </xf>
    <xf numFmtId="43" fontId="23" fillId="0" borderId="17" xfId="57" applyFont="1" applyFill="1" applyBorder="1" applyAlignment="1">
      <alignment horizontal="center" vertical="center" wrapText="1"/>
    </xf>
    <xf numFmtId="0" fontId="23" fillId="0" borderId="18" xfId="0" applyNumberFormat="1" applyFont="1" applyBorder="1" applyAlignment="1">
      <alignment horizontal="center"/>
    </xf>
    <xf numFmtId="43" fontId="23" fillId="0" borderId="17" xfId="57" applyFont="1" applyBorder="1" applyAlignment="1">
      <alignment horizontal="left" vertical="center" wrapText="1"/>
    </xf>
    <xf numFmtId="0" fontId="0" fillId="36" borderId="18" xfId="0" applyFill="1" applyBorder="1">
      <alignment horizontal="left" vertical="center" wrapText="1"/>
    </xf>
    <xf numFmtId="43" fontId="23" fillId="0" borderId="17" xfId="57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3" fontId="23" fillId="0" borderId="17" xfId="57" applyFont="1" applyFill="1" applyBorder="1" applyAlignment="1">
      <alignment horizontal="left" vertical="center" wrapText="1"/>
    </xf>
    <xf numFmtId="0" fontId="24" fillId="37" borderId="18" xfId="0" applyFont="1" applyFill="1" applyBorder="1" applyAlignment="1">
      <alignment horizontal="center" vertical="center" wrapText="1"/>
    </xf>
    <xf numFmtId="0" fontId="24" fillId="37" borderId="18" xfId="0" applyFont="1" applyFill="1" applyBorder="1">
      <alignment horizontal="left" vertical="center" wrapText="1"/>
    </xf>
    <xf numFmtId="0" fontId="24" fillId="37" borderId="18" xfId="0" applyFont="1" applyFill="1" applyBorder="1" applyAlignment="1">
      <alignment horizontal="center"/>
    </xf>
    <xf numFmtId="0" fontId="24" fillId="37" borderId="18" xfId="0" applyFont="1" applyFill="1" applyBorder="1" applyAlignment="1">
      <alignment horizontal="center" wrapText="1"/>
    </xf>
    <xf numFmtId="4" fontId="24" fillId="37" borderId="18" xfId="0" applyNumberFormat="1" applyFont="1" applyFill="1" applyBorder="1" applyAlignment="1">
      <alignment horizontal="center"/>
    </xf>
    <xf numFmtId="4" fontId="24" fillId="37" borderId="18" xfId="0" applyNumberFormat="1" applyFont="1" applyFill="1" applyBorder="1" applyAlignment="1">
      <alignment horizontal="center" vertical="center" wrapText="1"/>
    </xf>
    <xf numFmtId="4" fontId="24" fillId="37" borderId="23" xfId="0" applyNumberFormat="1" applyFont="1" applyFill="1" applyBorder="1" applyAlignment="1">
      <alignment horizontal="center" vertical="center" wrapText="1"/>
    </xf>
    <xf numFmtId="0" fontId="24" fillId="37" borderId="18" xfId="0" applyNumberFormat="1" applyFont="1" applyFill="1" applyBorder="1" applyAlignment="1">
      <alignment horizontal="center" vertical="center" wrapText="1"/>
    </xf>
    <xf numFmtId="0" fontId="24" fillId="37" borderId="24" xfId="0" applyFont="1" applyFill="1" applyBorder="1" applyAlignment="1">
      <alignment horizontal="center" vertical="center" wrapText="1"/>
    </xf>
    <xf numFmtId="0" fontId="24" fillId="38" borderId="18" xfId="0" applyFont="1" applyFill="1" applyBorder="1">
      <alignment horizontal="left" vertical="center" wrapText="1"/>
    </xf>
    <xf numFmtId="0" fontId="24" fillId="38" borderId="18" xfId="0" applyFont="1" applyFill="1" applyBorder="1" applyAlignment="1">
      <alignment horizontal="center" wrapText="1"/>
    </xf>
    <xf numFmtId="0" fontId="24" fillId="38" borderId="18" xfId="0" applyFont="1" applyFill="1" applyBorder="1" applyAlignment="1">
      <alignment horizontal="center" vertical="center" wrapText="1"/>
    </xf>
    <xf numFmtId="4" fontId="24" fillId="38" borderId="18" xfId="0" applyNumberFormat="1" applyFont="1" applyFill="1" applyBorder="1" applyAlignment="1">
      <alignment horizontal="center" vertical="center" wrapText="1"/>
    </xf>
    <xf numFmtId="43" fontId="24" fillId="38" borderId="18" xfId="57" applyFont="1" applyFill="1" applyBorder="1" applyAlignment="1">
      <alignment horizontal="center" vertical="center" wrapText="1"/>
    </xf>
    <xf numFmtId="4" fontId="24" fillId="38" borderId="23" xfId="0" applyNumberFormat="1" applyFont="1" applyFill="1" applyBorder="1" applyAlignment="1">
      <alignment horizontal="center" vertical="center" wrapText="1"/>
    </xf>
    <xf numFmtId="0" fontId="24" fillId="38" borderId="24" xfId="0" applyFont="1" applyFill="1" applyBorder="1" applyAlignment="1">
      <alignment horizontal="center" vertical="center" wrapText="1"/>
    </xf>
    <xf numFmtId="43" fontId="23" fillId="37" borderId="18" xfId="57" applyFont="1" applyFill="1" applyBorder="1" applyAlignment="1">
      <alignment horizontal="center" vertical="center" wrapText="1"/>
    </xf>
    <xf numFmtId="43" fontId="24" fillId="37" borderId="23" xfId="57" applyFont="1" applyFill="1" applyBorder="1" applyAlignment="1">
      <alignment horizontal="left" vertical="center" wrapText="1"/>
    </xf>
    <xf numFmtId="0" fontId="23" fillId="37" borderId="18" xfId="0" applyFont="1" applyFill="1" applyBorder="1" applyAlignment="1">
      <alignment horizontal="center" vertical="center" wrapText="1"/>
    </xf>
    <xf numFmtId="43" fontId="23" fillId="37" borderId="23" xfId="57" applyFont="1" applyFill="1" applyBorder="1" applyAlignment="1">
      <alignment horizontal="left" vertical="center" wrapText="1"/>
    </xf>
    <xf numFmtId="43" fontId="24" fillId="37" borderId="23" xfId="57" applyFont="1" applyFill="1" applyBorder="1" applyAlignment="1">
      <alignment horizontal="center" vertical="center" wrapText="1"/>
    </xf>
    <xf numFmtId="4" fontId="24" fillId="37" borderId="24" xfId="0" applyNumberFormat="1" applyFont="1" applyFill="1" applyBorder="1" applyAlignment="1">
      <alignment horizontal="center" vertical="center" wrapText="1"/>
    </xf>
    <xf numFmtId="0" fontId="23" fillId="37" borderId="24" xfId="0" applyNumberFormat="1" applyFont="1" applyFill="1" applyBorder="1" applyAlignment="1">
      <alignment horizontal="center" vertical="center" wrapText="1"/>
    </xf>
    <xf numFmtId="0" fontId="23" fillId="37" borderId="18" xfId="0" applyFont="1" applyFill="1" applyBorder="1">
      <alignment horizontal="left" vertical="center" wrapText="1"/>
    </xf>
    <xf numFmtId="0" fontId="23" fillId="37" borderId="18" xfId="0" applyFont="1" applyFill="1" applyBorder="1" applyAlignment="1">
      <alignment horizontal="center" wrapText="1"/>
    </xf>
    <xf numFmtId="43" fontId="23" fillId="37" borderId="23" xfId="57" applyFont="1" applyFill="1" applyBorder="1" applyAlignment="1">
      <alignment horizontal="center" vertical="center" wrapText="1"/>
    </xf>
    <xf numFmtId="0" fontId="23" fillId="37" borderId="24" xfId="0" applyFont="1" applyFill="1" applyBorder="1" applyAlignment="1">
      <alignment horizontal="center" vertical="center" wrapText="1"/>
    </xf>
    <xf numFmtId="0" fontId="24" fillId="37" borderId="18" xfId="0" applyFont="1" applyFill="1" applyBorder="1" applyAlignment="1">
      <alignment horizontal="center" vertical="center"/>
    </xf>
    <xf numFmtId="0" fontId="27" fillId="37" borderId="18" xfId="0" applyFont="1" applyFill="1" applyBorder="1" applyAlignment="1">
      <alignment horizontal="center" vertical="center" wrapText="1"/>
    </xf>
    <xf numFmtId="4" fontId="23" fillId="37" borderId="18" xfId="0" applyNumberFormat="1" applyFont="1" applyFill="1" applyBorder="1" applyAlignment="1">
      <alignment horizontal="center" vertical="center" wrapText="1"/>
    </xf>
    <xf numFmtId="43" fontId="24" fillId="37" borderId="18" xfId="57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43" fontId="31" fillId="0" borderId="18" xfId="57" applyFont="1" applyFill="1" applyBorder="1" applyAlignment="1">
      <alignment horizontal="center" vertical="center"/>
    </xf>
    <xf numFmtId="43" fontId="26" fillId="0" borderId="24" xfId="57" applyFont="1" applyFill="1" applyBorder="1"/>
    <xf numFmtId="43" fontId="0" fillId="0" borderId="0" xfId="0" applyNumberFormat="1">
      <alignment horizontal="left" vertical="center" wrapText="1"/>
    </xf>
    <xf numFmtId="43" fontId="0" fillId="0" borderId="18" xfId="57" applyFont="1" applyBorder="1" applyAlignment="1">
      <alignment horizontal="left" vertical="center" wrapText="1"/>
    </xf>
    <xf numFmtId="49" fontId="0" fillId="36" borderId="18" xfId="0" applyNumberFormat="1" applyFill="1" applyBorder="1" applyAlignment="1">
      <alignment horizontal="left" vertical="center"/>
    </xf>
    <xf numFmtId="0" fontId="0" fillId="36" borderId="18" xfId="0" applyFill="1" applyBorder="1" applyAlignment="1">
      <alignment horizontal="left" vertical="center"/>
    </xf>
    <xf numFmtId="4" fontId="28" fillId="38" borderId="18" xfId="0" applyNumberFormat="1" applyFont="1" applyFill="1" applyBorder="1" applyAlignment="1">
      <alignment horizontal="center" vertical="center" wrapText="1"/>
    </xf>
    <xf numFmtId="43" fontId="28" fillId="38" borderId="18" xfId="57" applyFont="1" applyFill="1" applyBorder="1" applyAlignment="1">
      <alignment horizontal="center" vertical="center" wrapText="1"/>
    </xf>
    <xf numFmtId="4" fontId="23" fillId="38" borderId="18" xfId="0" applyNumberFormat="1" applyFont="1" applyFill="1" applyBorder="1" applyAlignment="1">
      <alignment horizontal="center" vertical="center" wrapText="1"/>
    </xf>
    <xf numFmtId="0" fontId="28" fillId="38" borderId="18" xfId="0" applyNumberFormat="1" applyFont="1" applyFill="1" applyBorder="1" applyAlignment="1">
      <alignment horizontal="center" vertical="center" wrapText="1"/>
    </xf>
    <xf numFmtId="4" fontId="28" fillId="37" borderId="18" xfId="0" applyNumberFormat="1" applyFont="1" applyFill="1" applyBorder="1" applyAlignment="1">
      <alignment horizontal="center" vertical="center" wrapText="1"/>
    </xf>
    <xf numFmtId="43" fontId="28" fillId="37" borderId="18" xfId="57" applyFont="1" applyFill="1" applyBorder="1" applyAlignment="1">
      <alignment horizontal="center" vertical="center" wrapText="1"/>
    </xf>
    <xf numFmtId="4" fontId="28" fillId="37" borderId="18" xfId="0" applyNumberFormat="1" applyFont="1" applyFill="1" applyBorder="1">
      <alignment horizontal="left" vertical="center" wrapText="1"/>
    </xf>
    <xf numFmtId="0" fontId="0" fillId="37" borderId="18" xfId="0" applyNumberFormat="1" applyFill="1" applyBorder="1" applyAlignment="1">
      <alignment horizontal="center" vertical="center" wrapText="1"/>
    </xf>
    <xf numFmtId="0" fontId="28" fillId="37" borderId="18" xfId="0" applyNumberFormat="1" applyFont="1" applyFill="1" applyBorder="1" applyAlignment="1">
      <alignment horizontal="center" vertical="center" wrapText="1"/>
    </xf>
    <xf numFmtId="0" fontId="34" fillId="37" borderId="24" xfId="0" applyFont="1" applyFill="1" applyBorder="1" applyAlignment="1">
      <alignment horizontal="center" vertical="center" wrapText="1"/>
    </xf>
    <xf numFmtId="0" fontId="34" fillId="37" borderId="18" xfId="0" applyFont="1" applyFill="1" applyBorder="1" applyAlignment="1">
      <alignment horizontal="center" vertical="center" wrapText="1"/>
    </xf>
    <xf numFmtId="0" fontId="0" fillId="37" borderId="18" xfId="0" applyFill="1" applyBorder="1" applyAlignment="1">
      <alignment horizontal="center" vertical="center" wrapText="1"/>
    </xf>
    <xf numFmtId="0" fontId="28" fillId="37" borderId="18" xfId="0" applyFont="1" applyFill="1" applyBorder="1">
      <alignment horizontal="left" vertical="center" wrapText="1"/>
    </xf>
    <xf numFmtId="0" fontId="28" fillId="37" borderId="18" xfId="0" applyFont="1" applyFill="1" applyBorder="1" applyAlignment="1">
      <alignment horizontal="center" vertical="center" wrapText="1"/>
    </xf>
    <xf numFmtId="0" fontId="28" fillId="37" borderId="18" xfId="57" applyNumberFormat="1" applyFont="1" applyFill="1" applyBorder="1" applyAlignment="1">
      <alignment horizontal="center" vertical="center" wrapText="1"/>
    </xf>
    <xf numFmtId="0" fontId="23" fillId="37" borderId="18" xfId="0" applyNumberFormat="1" applyFont="1" applyFill="1" applyBorder="1" applyAlignment="1">
      <alignment horizontal="center" vertical="center" wrapText="1"/>
    </xf>
    <xf numFmtId="43" fontId="24" fillId="37" borderId="18" xfId="57" applyFont="1" applyFill="1" applyBorder="1" applyAlignment="1">
      <alignment horizontal="center" vertical="center" wrapText="1"/>
    </xf>
    <xf numFmtId="0" fontId="23" fillId="37" borderId="23" xfId="0" applyNumberFormat="1" applyFont="1" applyFill="1" applyBorder="1" applyAlignment="1">
      <alignment horizontal="center" vertical="center" wrapText="1"/>
    </xf>
    <xf numFmtId="43" fontId="24" fillId="37" borderId="18" xfId="0" applyNumberFormat="1" applyFont="1" applyFill="1" applyBorder="1" applyAlignment="1">
      <alignment horizontal="center" vertical="center" wrapText="1"/>
    </xf>
    <xf numFmtId="0" fontId="24" fillId="37" borderId="24" xfId="0" applyNumberFormat="1" applyFont="1" applyFill="1" applyBorder="1" applyAlignment="1">
      <alignment horizontal="center" vertical="center" wrapText="1"/>
    </xf>
    <xf numFmtId="43" fontId="24" fillId="37" borderId="24" xfId="57" applyFont="1" applyFill="1" applyBorder="1" applyAlignment="1">
      <alignment horizontal="center" vertical="center" wrapText="1"/>
    </xf>
    <xf numFmtId="0" fontId="0" fillId="35" borderId="18" xfId="0" applyFill="1" applyBorder="1" applyAlignment="1">
      <alignment horizontal="center" vertical="center" wrapText="1"/>
    </xf>
    <xf numFmtId="0" fontId="28" fillId="35" borderId="18" xfId="0" applyFont="1" applyFill="1" applyBorder="1">
      <alignment horizontal="left" vertical="center" wrapText="1"/>
    </xf>
    <xf numFmtId="0" fontId="28" fillId="35" borderId="18" xfId="57" applyNumberFormat="1" applyFont="1" applyFill="1" applyBorder="1" applyAlignment="1">
      <alignment horizontal="center" vertical="center" wrapText="1"/>
    </xf>
    <xf numFmtId="0" fontId="28" fillId="35" borderId="18" xfId="0" applyNumberFormat="1" applyFont="1" applyFill="1" applyBorder="1" applyAlignment="1">
      <alignment horizontal="center" vertical="center" wrapText="1"/>
    </xf>
    <xf numFmtId="43" fontId="28" fillId="35" borderId="18" xfId="57" applyFont="1" applyFill="1" applyBorder="1" applyAlignment="1">
      <alignment horizontal="center" vertical="center" wrapText="1"/>
    </xf>
    <xf numFmtId="0" fontId="28" fillId="35" borderId="18" xfId="0" applyFont="1" applyFill="1" applyBorder="1" applyAlignment="1">
      <alignment horizontal="center" vertical="center" wrapText="1"/>
    </xf>
    <xf numFmtId="0" fontId="35" fillId="35" borderId="18" xfId="0" applyNumberFormat="1" applyFont="1" applyFill="1" applyBorder="1" applyAlignment="1">
      <alignment horizontal="center" vertical="center" wrapText="1"/>
    </xf>
    <xf numFmtId="43" fontId="35" fillId="35" borderId="18" xfId="57" applyFont="1" applyFill="1" applyBorder="1" applyAlignment="1">
      <alignment horizontal="center" vertical="center" wrapText="1"/>
    </xf>
    <xf numFmtId="0" fontId="36" fillId="37" borderId="18" xfId="0" applyNumberFormat="1" applyFont="1" applyFill="1" applyBorder="1" applyAlignment="1">
      <alignment horizontal="center" vertical="center" wrapText="1"/>
    </xf>
    <xf numFmtId="3" fontId="23" fillId="0" borderId="24" xfId="0" applyNumberFormat="1" applyFont="1" applyBorder="1" applyAlignment="1">
      <alignment horizontal="center" vertical="center" wrapText="1"/>
    </xf>
    <xf numFmtId="43" fontId="23" fillId="0" borderId="24" xfId="57" applyFont="1" applyBorder="1" applyAlignment="1">
      <alignment vertical="center" wrapText="1"/>
    </xf>
    <xf numFmtId="0" fontId="23" fillId="0" borderId="24" xfId="0" applyNumberFormat="1" applyFont="1" applyBorder="1">
      <alignment horizontal="left" vertical="center" wrapText="1"/>
    </xf>
    <xf numFmtId="49" fontId="23" fillId="0" borderId="24" xfId="0" applyNumberFormat="1" applyFont="1" applyBorder="1">
      <alignment horizontal="left" vertical="center" wrapText="1"/>
    </xf>
    <xf numFmtId="0" fontId="0" fillId="35" borderId="18" xfId="0" applyFill="1" applyBorder="1">
      <alignment horizontal="left" vertical="center" wrapText="1"/>
    </xf>
    <xf numFmtId="0" fontId="24" fillId="39" borderId="18" xfId="0" applyFont="1" applyFill="1" applyBorder="1" applyAlignment="1">
      <alignment horizontal="center" vertical="center" wrapText="1"/>
    </xf>
    <xf numFmtId="4" fontId="24" fillId="39" borderId="18" xfId="0" applyNumberFormat="1" applyFont="1" applyFill="1" applyBorder="1" applyAlignment="1">
      <alignment horizontal="center" vertical="center" wrapText="1"/>
    </xf>
    <xf numFmtId="43" fontId="24" fillId="39" borderId="23" xfId="57" applyFont="1" applyFill="1" applyBorder="1" applyAlignment="1">
      <alignment horizontal="left" vertical="center" wrapText="1"/>
    </xf>
    <xf numFmtId="0" fontId="23" fillId="39" borderId="18" xfId="0" applyFont="1" applyFill="1" applyBorder="1" applyAlignment="1">
      <alignment horizontal="center" vertical="center" wrapText="1"/>
    </xf>
    <xf numFmtId="0" fontId="23" fillId="35" borderId="0" xfId="0" applyFont="1" applyFill="1" applyBorder="1">
      <alignment horizontal="left" vertical="center" wrapText="1"/>
    </xf>
    <xf numFmtId="43" fontId="23" fillId="0" borderId="18" xfId="57" applyFont="1" applyBorder="1" applyAlignment="1">
      <alignment horizontal="left" vertical="center" wrapText="1"/>
    </xf>
    <xf numFmtId="43" fontId="24" fillId="39" borderId="18" xfId="57" applyFont="1" applyFill="1" applyBorder="1" applyAlignment="1">
      <alignment horizontal="center" vertical="center" wrapText="1"/>
    </xf>
    <xf numFmtId="43" fontId="23" fillId="35" borderId="18" xfId="57" applyFont="1" applyFill="1" applyBorder="1" applyAlignment="1">
      <alignment horizontal="left" vertical="center" wrapText="1"/>
    </xf>
    <xf numFmtId="0" fontId="0" fillId="35" borderId="0" xfId="0" applyFill="1" applyBorder="1">
      <alignment horizontal="left" vertical="center" wrapText="1"/>
    </xf>
    <xf numFmtId="0" fontId="28" fillId="0" borderId="18" xfId="0" applyFont="1" applyBorder="1" applyAlignment="1">
      <alignment horizontal="center" vertical="center" wrapText="1"/>
    </xf>
    <xf numFmtId="0" fontId="23" fillId="35" borderId="18" xfId="0" applyFont="1" applyFill="1" applyBorder="1" applyAlignment="1">
      <alignment horizontal="center" vertical="center" wrapText="1"/>
    </xf>
    <xf numFmtId="0" fontId="23" fillId="35" borderId="18" xfId="0" applyFont="1" applyFill="1" applyBorder="1">
      <alignment horizontal="left" vertical="center" wrapText="1"/>
    </xf>
    <xf numFmtId="0" fontId="24" fillId="35" borderId="18" xfId="0" applyFont="1" applyFill="1" applyBorder="1" applyAlignment="1">
      <alignment vertical="center" wrapText="1"/>
    </xf>
    <xf numFmtId="0" fontId="23" fillId="35" borderId="18" xfId="0" applyFont="1" applyFill="1" applyBorder="1" applyAlignment="1">
      <alignment horizontal="center" wrapText="1"/>
    </xf>
    <xf numFmtId="49" fontId="0" fillId="0" borderId="18" xfId="0" applyNumberFormat="1" applyBorder="1" applyAlignment="1">
      <alignment horizontal="center" vertical="center" wrapText="1"/>
    </xf>
    <xf numFmtId="43" fontId="31" fillId="0" borderId="18" xfId="57" applyFont="1" applyFill="1" applyBorder="1" applyAlignment="1">
      <alignment horizontal="center" vertical="center" wrapText="1"/>
    </xf>
    <xf numFmtId="0" fontId="24" fillId="35" borderId="18" xfId="0" applyFont="1" applyFill="1" applyBorder="1" applyAlignment="1">
      <alignment horizontal="center" vertical="center"/>
    </xf>
    <xf numFmtId="3" fontId="24" fillId="0" borderId="18" xfId="0" applyNumberFormat="1" applyFont="1" applyBorder="1" applyAlignment="1">
      <alignment horizontal="center" vertical="center" wrapText="1"/>
    </xf>
    <xf numFmtId="3" fontId="24" fillId="0" borderId="18" xfId="0" applyNumberFormat="1" applyFont="1" applyBorder="1" applyAlignment="1">
      <alignment horizontal="center" wrapText="1"/>
    </xf>
    <xf numFmtId="0" fontId="0" fillId="0" borderId="29" xfId="0" applyBorder="1" applyAlignment="1">
      <alignment horizontal="center" vertical="center" wrapText="1"/>
    </xf>
    <xf numFmtId="0" fontId="23" fillId="0" borderId="18" xfId="0" applyNumberFormat="1" applyFont="1" applyBorder="1" applyAlignment="1">
      <alignment horizontal="center" vertical="center" textRotation="90" wrapText="1"/>
    </xf>
    <xf numFmtId="2" fontId="23" fillId="0" borderId="18" xfId="0" applyNumberFormat="1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wrapText="1"/>
    </xf>
    <xf numFmtId="43" fontId="0" fillId="35" borderId="18" xfId="57" applyFont="1" applyFill="1" applyBorder="1" applyAlignment="1">
      <alignment horizontal="left" vertical="center" wrapText="1"/>
    </xf>
    <xf numFmtId="43" fontId="31" fillId="0" borderId="18" xfId="57" applyFont="1" applyBorder="1" applyAlignment="1">
      <alignment horizontal="left" vertical="center" wrapText="1"/>
    </xf>
    <xf numFmtId="43" fontId="31" fillId="0" borderId="18" xfId="57" applyFont="1" applyFill="1" applyBorder="1" applyAlignment="1">
      <alignment horizontal="left" vertical="center" wrapText="1"/>
    </xf>
    <xf numFmtId="43" fontId="0" fillId="0" borderId="18" xfId="57" applyFont="1" applyFill="1" applyBorder="1" applyAlignment="1">
      <alignment horizontal="center" vertical="center" wrapText="1"/>
    </xf>
    <xf numFmtId="43" fontId="0" fillId="0" borderId="18" xfId="57" applyFont="1" applyFill="1" applyBorder="1" applyAlignment="1">
      <alignment horizontal="left" vertical="center" wrapText="1"/>
    </xf>
    <xf numFmtId="43" fontId="0" fillId="0" borderId="24" xfId="57" applyFont="1" applyFill="1" applyBorder="1" applyAlignment="1">
      <alignment horizontal="center" vertical="center" wrapText="1"/>
    </xf>
    <xf numFmtId="43" fontId="29" fillId="0" borderId="18" xfId="57" applyFont="1" applyFill="1" applyBorder="1" applyAlignment="1">
      <alignment horizontal="center" vertical="center" wrapText="1"/>
    </xf>
    <xf numFmtId="0" fontId="0" fillId="37" borderId="18" xfId="0" applyFill="1" applyBorder="1">
      <alignment horizontal="left" vertical="center" wrapText="1"/>
    </xf>
    <xf numFmtId="43" fontId="28" fillId="37" borderId="18" xfId="0" applyNumberFormat="1" applyFont="1" applyFill="1" applyBorder="1">
      <alignment horizontal="left" vertical="center" wrapText="1"/>
    </xf>
    <xf numFmtId="49" fontId="0" fillId="37" borderId="18" xfId="0" applyNumberFormat="1" applyFill="1" applyBorder="1">
      <alignment horizontal="left" vertical="center" wrapText="1"/>
    </xf>
    <xf numFmtId="43" fontId="28" fillId="37" borderId="18" xfId="57" applyFont="1" applyFill="1" applyBorder="1" applyAlignment="1">
      <alignment horizontal="left" vertical="center" wrapText="1"/>
    </xf>
    <xf numFmtId="49" fontId="28" fillId="37" borderId="18" xfId="0" applyNumberFormat="1" applyFont="1" applyFill="1" applyBorder="1">
      <alignment horizontal="left" vertical="center" wrapText="1"/>
    </xf>
    <xf numFmtId="0" fontId="0" fillId="37" borderId="18" xfId="0" applyFill="1" applyBorder="1" applyAlignment="1">
      <alignment horizontal="left" vertical="center"/>
    </xf>
    <xf numFmtId="43" fontId="0" fillId="0" borderId="24" xfId="57" applyFont="1" applyBorder="1" applyAlignment="1">
      <alignment horizontal="left" vertical="center" wrapText="1"/>
    </xf>
    <xf numFmtId="43" fontId="31" fillId="0" borderId="24" xfId="57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vertical="center" wrapText="1"/>
    </xf>
    <xf numFmtId="49" fontId="23" fillId="0" borderId="24" xfId="0" applyNumberFormat="1" applyFont="1" applyBorder="1" applyAlignment="1">
      <alignment horizontal="center" vertical="center" wrapText="1"/>
    </xf>
    <xf numFmtId="49" fontId="23" fillId="0" borderId="24" xfId="0" applyNumberFormat="1" applyFont="1" applyBorder="1" applyAlignment="1">
      <alignment horizontal="center" vertical="center"/>
    </xf>
    <xf numFmtId="43" fontId="23" fillId="0" borderId="24" xfId="57" applyFont="1" applyBorder="1" applyAlignment="1">
      <alignment horizontal="center" vertical="center" wrapText="1"/>
    </xf>
    <xf numFmtId="2" fontId="0" fillId="0" borderId="24" xfId="0" applyNumberForma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49" fontId="23" fillId="0" borderId="24" xfId="0" applyNumberFormat="1" applyFont="1" applyBorder="1" applyAlignment="1">
      <alignment horizontal="left" vertical="center"/>
    </xf>
    <xf numFmtId="4" fontId="23" fillId="0" borderId="27" xfId="0" applyNumberFormat="1" applyFont="1" applyBorder="1" applyAlignment="1">
      <alignment horizontal="center" vertical="center" wrapText="1"/>
    </xf>
    <xf numFmtId="43" fontId="23" fillId="0" borderId="27" xfId="57" applyFont="1" applyBorder="1" applyAlignment="1">
      <alignment horizontal="center" vertical="center" wrapText="1"/>
    </xf>
    <xf numFmtId="2" fontId="23" fillId="0" borderId="24" xfId="0" applyNumberFormat="1" applyFont="1" applyBorder="1" applyAlignment="1">
      <alignment horizontal="center" vertical="center"/>
    </xf>
    <xf numFmtId="0" fontId="23" fillId="0" borderId="23" xfId="0" applyFont="1" applyBorder="1" applyAlignment="1">
      <alignment horizontal="left" vertical="center"/>
    </xf>
    <xf numFmtId="43" fontId="23" fillId="0" borderId="27" xfId="57" applyFont="1" applyFill="1" applyBorder="1" applyAlignment="1">
      <alignment horizontal="center" vertical="center" wrapText="1"/>
    </xf>
    <xf numFmtId="0" fontId="26" fillId="0" borderId="24" xfId="0" applyFont="1" applyBorder="1">
      <alignment horizontal="left" vertical="center" wrapText="1"/>
    </xf>
    <xf numFmtId="0" fontId="23" fillId="0" borderId="27" xfId="0" applyNumberFormat="1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/>
    </xf>
    <xf numFmtId="0" fontId="23" fillId="0" borderId="24" xfId="0" applyFont="1" applyBorder="1" applyAlignment="1">
      <alignment horizontal="left"/>
    </xf>
    <xf numFmtId="43" fontId="23" fillId="0" borderId="24" xfId="57" applyFont="1" applyBorder="1" applyAlignment="1">
      <alignment horizontal="center"/>
    </xf>
    <xf numFmtId="0" fontId="23" fillId="0" borderId="24" xfId="0" applyNumberFormat="1" applyFont="1" applyBorder="1" applyAlignment="1">
      <alignment horizontal="left" vertical="center"/>
    </xf>
    <xf numFmtId="43" fontId="23" fillId="0" borderId="24" xfId="57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31" xfId="0" applyFont="1" applyBorder="1" applyAlignment="1">
      <alignment horizontal="left" vertical="center"/>
    </xf>
    <xf numFmtId="0" fontId="23" fillId="0" borderId="26" xfId="0" applyNumberFormat="1" applyFont="1" applyBorder="1" applyAlignment="1">
      <alignment horizontal="center" vertical="center" wrapText="1"/>
    </xf>
    <xf numFmtId="4" fontId="23" fillId="0" borderId="26" xfId="0" applyNumberFormat="1" applyFont="1" applyBorder="1" applyAlignment="1">
      <alignment horizontal="center" vertical="center" wrapText="1"/>
    </xf>
    <xf numFmtId="0" fontId="23" fillId="0" borderId="24" xfId="0" applyFont="1" applyBorder="1" applyAlignment="1" applyProtection="1">
      <alignment horizontal="center" vertical="center" wrapText="1"/>
    </xf>
    <xf numFmtId="4" fontId="26" fillId="0" borderId="24" xfId="0" applyNumberFormat="1" applyFont="1" applyBorder="1" applyAlignment="1">
      <alignment horizontal="center" vertical="center" wrapText="1"/>
    </xf>
    <xf numFmtId="0" fontId="23" fillId="0" borderId="31" xfId="0" applyFont="1" applyBorder="1">
      <alignment horizontal="left" vertical="center" wrapText="1"/>
    </xf>
    <xf numFmtId="49" fontId="0" fillId="0" borderId="24" xfId="0" applyNumberFormat="1" applyBorder="1">
      <alignment horizontal="left" vertical="center" wrapText="1"/>
    </xf>
    <xf numFmtId="43" fontId="26" fillId="0" borderId="24" xfId="57" applyFont="1" applyFill="1" applyBorder="1" applyAlignment="1">
      <alignment vertical="center"/>
    </xf>
    <xf numFmtId="43" fontId="26" fillId="0" borderId="24" xfId="57" applyFont="1" applyFill="1" applyBorder="1" applyAlignment="1">
      <alignment horizontal="center" vertical="center"/>
    </xf>
    <xf numFmtId="43" fontId="0" fillId="0" borderId="24" xfId="57" applyFont="1" applyFill="1" applyBorder="1" applyAlignment="1">
      <alignment horizontal="left" vertical="center" wrapText="1"/>
    </xf>
    <xf numFmtId="0" fontId="24" fillId="37" borderId="18" xfId="0" applyFont="1" applyFill="1" applyBorder="1" applyAlignment="1">
      <alignment vertical="center" wrapText="1"/>
    </xf>
    <xf numFmtId="0" fontId="0" fillId="35" borderId="24" xfId="0" applyFill="1" applyBorder="1">
      <alignment horizontal="left" vertical="center" wrapText="1"/>
    </xf>
    <xf numFmtId="0" fontId="0" fillId="35" borderId="24" xfId="0" applyFill="1" applyBorder="1" applyAlignment="1">
      <alignment horizontal="center" vertical="center" wrapText="1"/>
    </xf>
    <xf numFmtId="49" fontId="0" fillId="35" borderId="24" xfId="0" applyNumberFormat="1" applyFill="1" applyBorder="1">
      <alignment horizontal="left" vertical="center" wrapText="1"/>
    </xf>
    <xf numFmtId="43" fontId="31" fillId="35" borderId="24" xfId="57" applyFont="1" applyFill="1" applyBorder="1" applyAlignment="1">
      <alignment horizontal="left" vertical="center" wrapText="1"/>
    </xf>
    <xf numFmtId="43" fontId="23" fillId="0" borderId="24" xfId="57" applyFont="1" applyBorder="1" applyAlignment="1">
      <alignment horizontal="left" vertical="center" wrapText="1"/>
    </xf>
    <xf numFmtId="43" fontId="26" fillId="0" borderId="24" xfId="57" applyFont="1" applyBorder="1" applyAlignment="1">
      <alignment horizontal="center" vertical="center" wrapText="1"/>
    </xf>
    <xf numFmtId="2" fontId="23" fillId="0" borderId="18" xfId="0" applyNumberFormat="1" applyFont="1" applyBorder="1" applyAlignment="1">
      <alignment horizontal="center" vertical="center"/>
    </xf>
    <xf numFmtId="43" fontId="23" fillId="0" borderId="18" xfId="57" applyFont="1" applyBorder="1" applyAlignment="1">
      <alignment horizontal="center" vertical="center"/>
    </xf>
    <xf numFmtId="4" fontId="26" fillId="0" borderId="27" xfId="0" applyNumberFormat="1" applyFont="1" applyBorder="1" applyAlignment="1">
      <alignment horizontal="center" vertical="center" wrapText="1"/>
    </xf>
    <xf numFmtId="43" fontId="26" fillId="0" borderId="27" xfId="57" applyFont="1" applyBorder="1" applyAlignment="1">
      <alignment horizontal="center" vertical="center" wrapText="1"/>
    </xf>
    <xf numFmtId="43" fontId="23" fillId="0" borderId="27" xfId="57" applyFont="1" applyBorder="1" applyAlignment="1">
      <alignment horizontal="left" vertical="center" wrapText="1"/>
    </xf>
    <xf numFmtId="0" fontId="23" fillId="0" borderId="17" xfId="0" applyFont="1" applyBorder="1" applyAlignment="1">
      <alignment horizontal="center" vertical="center" wrapText="1"/>
    </xf>
    <xf numFmtId="0" fontId="0" fillId="36" borderId="24" xfId="0" applyFill="1" applyBorder="1">
      <alignment horizontal="left" vertical="center" wrapText="1"/>
    </xf>
    <xf numFmtId="43" fontId="0" fillId="35" borderId="24" xfId="57" applyFont="1" applyFill="1" applyBorder="1" applyAlignment="1">
      <alignment horizontal="left" vertical="center" wrapText="1"/>
    </xf>
    <xf numFmtId="0" fontId="26" fillId="0" borderId="18" xfId="0" applyNumberFormat="1" applyFont="1" applyBorder="1" applyAlignment="1">
      <alignment horizontal="center" vertical="center" wrapText="1"/>
    </xf>
    <xf numFmtId="164" fontId="23" fillId="0" borderId="24" xfId="57" applyNumberFormat="1" applyFont="1" applyBorder="1" applyAlignment="1">
      <alignment horizontal="center" vertical="center" wrapText="1"/>
    </xf>
    <xf numFmtId="164" fontId="23" fillId="0" borderId="24" xfId="57" applyNumberFormat="1" applyFont="1" applyBorder="1" applyAlignment="1">
      <alignment horizontal="center" vertical="center"/>
    </xf>
    <xf numFmtId="164" fontId="23" fillId="0" borderId="18" xfId="57" applyNumberFormat="1" applyFont="1" applyBorder="1" applyAlignment="1">
      <alignment horizontal="center" vertical="center"/>
    </xf>
    <xf numFmtId="164" fontId="23" fillId="0" borderId="18" xfId="57" applyNumberFormat="1" applyFont="1" applyBorder="1" applyAlignment="1">
      <alignment horizontal="center" vertical="center" wrapText="1"/>
    </xf>
    <xf numFmtId="164" fontId="23" fillId="0" borderId="18" xfId="57" applyNumberFormat="1" applyFont="1" applyFill="1" applyBorder="1" applyAlignment="1">
      <alignment horizontal="center" vertical="center" wrapText="1"/>
    </xf>
    <xf numFmtId="164" fontId="26" fillId="0" borderId="18" xfId="57" applyNumberFormat="1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18" xfId="0" applyNumberFormat="1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4" xfId="0" applyNumberFormat="1" applyFont="1" applyBorder="1" applyAlignment="1">
      <alignment horizontal="center" vertical="center" wrapText="1"/>
    </xf>
    <xf numFmtId="0" fontId="0" fillId="0" borderId="0" xfId="0" applyBorder="1">
      <alignment horizontal="left" vertical="center" wrapText="1"/>
    </xf>
    <xf numFmtId="0" fontId="0" fillId="0" borderId="18" xfId="0" applyFill="1" applyBorder="1">
      <alignment horizontal="left" vertical="center" wrapText="1"/>
    </xf>
    <xf numFmtId="4" fontId="0" fillId="0" borderId="24" xfId="0" applyNumberForma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8" xfId="0" applyNumberFormat="1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4" xfId="0" applyNumberFormat="1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 wrapText="1"/>
    </xf>
    <xf numFmtId="0" fontId="0" fillId="0" borderId="0" xfId="0" applyBorder="1">
      <alignment horizontal="left" vertical="center" wrapText="1"/>
    </xf>
    <xf numFmtId="0" fontId="23" fillId="0" borderId="24" xfId="0" applyFont="1" applyBorder="1" applyAlignment="1">
      <alignment horizontal="center" vertical="center" wrapText="1"/>
    </xf>
    <xf numFmtId="0" fontId="0" fillId="0" borderId="0" xfId="0" applyBorder="1">
      <alignment horizontal="left" vertical="center" wrapText="1"/>
    </xf>
    <xf numFmtId="0" fontId="23" fillId="0" borderId="24" xfId="0" applyFont="1" applyFill="1" applyBorder="1">
      <alignment horizontal="left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8" fillId="0" borderId="18" xfId="0" applyFont="1" applyBorder="1">
      <alignment horizontal="left" vertical="center" wrapText="1"/>
    </xf>
    <xf numFmtId="0" fontId="23" fillId="0" borderId="18" xfId="0" applyNumberFormat="1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0" fillId="0" borderId="0" xfId="0" applyBorder="1">
      <alignment horizontal="left" vertical="center" wrapText="1"/>
    </xf>
    <xf numFmtId="0" fontId="26" fillId="0" borderId="24" xfId="0" applyFont="1" applyBorder="1" applyAlignment="1">
      <alignment wrapText="1"/>
    </xf>
    <xf numFmtId="0" fontId="26" fillId="0" borderId="24" xfId="0" applyFont="1" applyBorder="1" applyAlignment="1">
      <alignment horizontal="center" vertical="center"/>
    </xf>
    <xf numFmtId="0" fontId="23" fillId="0" borderId="24" xfId="0" applyFont="1" applyBorder="1" applyAlignment="1">
      <alignment horizontal="left" vertical="center" wrapText="1"/>
    </xf>
    <xf numFmtId="0" fontId="26" fillId="0" borderId="24" xfId="0" applyFont="1" applyFill="1" applyBorder="1" applyAlignment="1">
      <alignment wrapText="1"/>
    </xf>
    <xf numFmtId="0" fontId="23" fillId="0" borderId="24" xfId="0" applyNumberFormat="1" applyFont="1" applyFill="1" applyBorder="1" applyAlignment="1">
      <alignment horizontal="center" vertical="center" wrapText="1"/>
    </xf>
    <xf numFmtId="49" fontId="23" fillId="0" borderId="24" xfId="0" applyNumberFormat="1" applyFont="1" applyFill="1" applyBorder="1" applyAlignment="1">
      <alignment horizontal="left" wrapText="1"/>
    </xf>
    <xf numFmtId="0" fontId="0" fillId="0" borderId="18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49" fontId="23" fillId="0" borderId="24" xfId="0" applyNumberFormat="1" applyFont="1" applyFill="1" applyBorder="1" applyAlignment="1">
      <alignment horizontal="center" vertical="center" wrapText="1"/>
    </xf>
    <xf numFmtId="4" fontId="23" fillId="0" borderId="24" xfId="0" applyNumberFormat="1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horizontal="left" vertical="center" wrapText="1"/>
    </xf>
    <xf numFmtId="0" fontId="23" fillId="0" borderId="24" xfId="0" applyFont="1" applyBorder="1" applyAlignment="1">
      <alignment horizontal="center" vertical="center"/>
    </xf>
    <xf numFmtId="0" fontId="0" fillId="0" borderId="25" xfId="0" applyFill="1" applyBorder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26" fillId="0" borderId="24" xfId="0" applyFont="1" applyBorder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4" fontId="23" fillId="0" borderId="21" xfId="0" applyNumberFormat="1" applyFont="1" applyBorder="1" applyAlignment="1">
      <alignment horizontal="center" vertical="center" textRotation="90" wrapText="1"/>
    </xf>
    <xf numFmtId="0" fontId="23" fillId="0" borderId="21" xfId="0" applyNumberFormat="1" applyFont="1" applyBorder="1" applyAlignment="1">
      <alignment horizontal="center" vertical="center" wrapText="1"/>
    </xf>
    <xf numFmtId="0" fontId="23" fillId="0" borderId="21" xfId="0" applyNumberFormat="1" applyFont="1" applyBorder="1" applyAlignment="1">
      <alignment horizontal="center" vertical="center" textRotation="90" wrapText="1"/>
    </xf>
    <xf numFmtId="0" fontId="0" fillId="0" borderId="18" xfId="0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8" xfId="0" applyNumberFormat="1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0" fillId="0" borderId="0" xfId="0" applyBorder="1">
      <alignment horizontal="left" vertical="center" wrapText="1"/>
    </xf>
    <xf numFmtId="0" fontId="23" fillId="0" borderId="24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4" fontId="23" fillId="0" borderId="24" xfId="0" applyNumberFormat="1" applyFont="1" applyFill="1" applyBorder="1" applyAlignment="1">
      <alignment horizontal="center" vertical="center" wrapText="1"/>
    </xf>
    <xf numFmtId="49" fontId="23" fillId="0" borderId="24" xfId="0" applyNumberFormat="1" applyFont="1" applyFill="1" applyBorder="1">
      <alignment horizontal="left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8" xfId="0" applyNumberFormat="1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0" fillId="0" borderId="0" xfId="0" applyBorder="1">
      <alignment horizontal="left" vertical="center" wrapText="1"/>
    </xf>
    <xf numFmtId="0" fontId="23" fillId="0" borderId="24" xfId="0" applyNumberFormat="1" applyFont="1" applyBorder="1" applyAlignment="1">
      <alignment horizontal="center" vertical="center" wrapText="1"/>
    </xf>
    <xf numFmtId="0" fontId="0" fillId="0" borderId="24" xfId="0" applyFill="1" applyBorder="1">
      <alignment horizontal="left" vertical="center" wrapText="1"/>
    </xf>
    <xf numFmtId="49" fontId="0" fillId="0" borderId="18" xfId="0" applyNumberFormat="1" applyFill="1" applyBorder="1" applyAlignment="1">
      <alignment horizontal="left" vertical="center"/>
    </xf>
    <xf numFmtId="43" fontId="29" fillId="0" borderId="24" xfId="57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left" vertical="center"/>
    </xf>
    <xf numFmtId="4" fontId="0" fillId="0" borderId="18" xfId="0" applyNumberFormat="1" applyFill="1" applyBorder="1" applyAlignment="1">
      <alignment horizontal="center" vertical="center" wrapText="1"/>
    </xf>
    <xf numFmtId="3" fontId="0" fillId="0" borderId="18" xfId="0" applyNumberFormat="1" applyFill="1" applyBorder="1">
      <alignment horizontal="left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8" xfId="0" applyFont="1" applyFill="1" applyBorder="1">
      <alignment horizontal="left" vertical="center" wrapText="1"/>
    </xf>
    <xf numFmtId="49" fontId="23" fillId="0" borderId="18" xfId="0" applyNumberFormat="1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49" fontId="23" fillId="0" borderId="18" xfId="0" applyNumberFormat="1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vertical="center" wrapText="1"/>
    </xf>
    <xf numFmtId="49" fontId="23" fillId="0" borderId="24" xfId="0" applyNumberFormat="1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vertical="center" wrapText="1"/>
    </xf>
    <xf numFmtId="49" fontId="26" fillId="0" borderId="24" xfId="0" applyNumberFormat="1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horizontal="center" vertical="center" wrapText="1"/>
    </xf>
    <xf numFmtId="0" fontId="23" fillId="0" borderId="18" xfId="0" applyNumberFormat="1" applyFont="1" applyFill="1" applyBorder="1" applyAlignment="1">
      <alignment horizontal="center" vertical="center" wrapText="1"/>
    </xf>
    <xf numFmtId="0" fontId="26" fillId="0" borderId="18" xfId="0" applyFont="1" applyFill="1" applyBorder="1">
      <alignment horizontal="left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3" fillId="0" borderId="25" xfId="0" applyFont="1" applyFill="1" applyBorder="1">
      <alignment horizontal="left" vertical="center" wrapText="1"/>
    </xf>
    <xf numFmtId="0" fontId="23" fillId="0" borderId="18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left" vertical="center"/>
    </xf>
    <xf numFmtId="0" fontId="23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4" fontId="26" fillId="0" borderId="18" xfId="0" applyNumberFormat="1" applyFont="1" applyBorder="1" applyAlignment="1">
      <alignment horizontal="center" vertical="center"/>
    </xf>
    <xf numFmtId="43" fontId="26" fillId="0" borderId="18" xfId="57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 wrapText="1"/>
    </xf>
    <xf numFmtId="0" fontId="23" fillId="0" borderId="33" xfId="0" applyFont="1" applyBorder="1">
      <alignment horizontal="left" vertical="center" wrapText="1"/>
    </xf>
    <xf numFmtId="0" fontId="24" fillId="0" borderId="33" xfId="0" applyFont="1" applyBorder="1" applyAlignment="1">
      <alignment horizontal="center" vertical="center" wrapText="1"/>
    </xf>
    <xf numFmtId="0" fontId="23" fillId="0" borderId="33" xfId="0" applyNumberFormat="1" applyFont="1" applyBorder="1" applyAlignment="1">
      <alignment horizontal="center" vertical="center" wrapText="1"/>
    </xf>
    <xf numFmtId="0" fontId="23" fillId="0" borderId="33" xfId="0" applyNumberFormat="1" applyFont="1" applyBorder="1" applyAlignment="1">
      <alignment horizontal="center" wrapText="1"/>
    </xf>
    <xf numFmtId="164" fontId="23" fillId="0" borderId="33" xfId="57" applyNumberFormat="1" applyFont="1" applyBorder="1" applyAlignment="1">
      <alignment horizontal="center" vertical="center" wrapText="1"/>
    </xf>
    <xf numFmtId="4" fontId="23" fillId="0" borderId="33" xfId="0" applyNumberFormat="1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3" xfId="0" applyBorder="1">
      <alignment horizontal="left" vertical="center" wrapText="1"/>
    </xf>
    <xf numFmtId="0" fontId="23" fillId="0" borderId="33" xfId="0" applyFont="1" applyBorder="1" applyAlignment="1">
      <alignment horizontal="center" wrapText="1"/>
    </xf>
    <xf numFmtId="0" fontId="23" fillId="0" borderId="33" xfId="0" applyFont="1" applyBorder="1" applyAlignment="1">
      <alignment vertical="center" wrapText="1"/>
    </xf>
    <xf numFmtId="4" fontId="0" fillId="0" borderId="33" xfId="0" applyNumberFormat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left" vertical="center" wrapText="1"/>
    </xf>
    <xf numFmtId="0" fontId="23" fillId="0" borderId="33" xfId="0" applyFont="1" applyFill="1" applyBorder="1" applyAlignment="1">
      <alignment horizontal="center" vertical="center" wrapText="1"/>
    </xf>
    <xf numFmtId="43" fontId="0" fillId="0" borderId="33" xfId="57" applyFont="1" applyFill="1" applyBorder="1" applyAlignment="1">
      <alignment horizontal="left" vertical="center" wrapText="1"/>
    </xf>
    <xf numFmtId="0" fontId="0" fillId="0" borderId="33" xfId="0" applyFill="1" applyBorder="1">
      <alignment horizontal="left" vertical="center" wrapText="1"/>
    </xf>
    <xf numFmtId="0" fontId="0" fillId="0" borderId="0" xfId="0" applyFill="1">
      <alignment horizontal="left" vertical="center" wrapText="1"/>
    </xf>
    <xf numFmtId="0" fontId="23" fillId="0" borderId="33" xfId="0" applyFont="1" applyFill="1" applyBorder="1">
      <alignment horizontal="left" vertical="center" wrapText="1"/>
    </xf>
    <xf numFmtId="0" fontId="23" fillId="0" borderId="33" xfId="0" applyFont="1" applyFill="1" applyBorder="1" applyAlignment="1">
      <alignment horizontal="center" wrapText="1"/>
    </xf>
    <xf numFmtId="4" fontId="23" fillId="0" borderId="33" xfId="0" applyNumberFormat="1" applyFont="1" applyFill="1" applyBorder="1" applyAlignment="1">
      <alignment horizontal="center" vertical="center" wrapText="1"/>
    </xf>
    <xf numFmtId="43" fontId="31" fillId="0" borderId="33" xfId="57" applyFont="1" applyFill="1" applyBorder="1" applyAlignment="1">
      <alignment horizontal="left" vertical="center" wrapText="1"/>
    </xf>
    <xf numFmtId="0" fontId="0" fillId="0" borderId="0" xfId="0" applyFont="1" applyFill="1" applyBorder="1">
      <alignment horizontal="left" vertical="center" wrapText="1"/>
    </xf>
    <xf numFmtId="0" fontId="0" fillId="0" borderId="0" xfId="0" applyFont="1" applyFill="1">
      <alignment horizontal="left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0" fillId="0" borderId="18" xfId="0" applyFont="1" applyFill="1" applyBorder="1">
      <alignment horizontal="left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23" fillId="0" borderId="0" xfId="0" applyFont="1" applyFill="1" applyBorder="1">
      <alignment horizontal="left" vertical="center" wrapText="1"/>
    </xf>
    <xf numFmtId="0" fontId="23" fillId="0" borderId="0" xfId="0" applyFont="1" applyFill="1">
      <alignment horizontal="left" vertical="center" wrapText="1"/>
    </xf>
    <xf numFmtId="43" fontId="0" fillId="0" borderId="33" xfId="57" applyFont="1" applyFill="1" applyBorder="1" applyAlignment="1">
      <alignment horizontal="center" vertical="center" wrapText="1"/>
    </xf>
    <xf numFmtId="43" fontId="31" fillId="0" borderId="33" xfId="57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33" xfId="0" applyFill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8" xfId="0" applyNumberFormat="1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3" fontId="23" fillId="0" borderId="24" xfId="0" applyNumberFormat="1" applyFont="1" applyBorder="1" applyAlignment="1">
      <alignment horizontal="center" vertical="center" wrapText="1"/>
    </xf>
    <xf numFmtId="0" fontId="0" fillId="0" borderId="0" xfId="0" applyBorder="1">
      <alignment horizontal="left" vertical="center" wrapText="1"/>
    </xf>
    <xf numFmtId="0" fontId="23" fillId="0" borderId="24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3" fontId="0" fillId="0" borderId="24" xfId="0" applyNumberFormat="1" applyBorder="1" applyAlignment="1">
      <alignment horizontal="center" vertical="center" wrapText="1"/>
    </xf>
    <xf numFmtId="4" fontId="0" fillId="0" borderId="24" xfId="0" applyNumberFormat="1" applyBorder="1" applyAlignment="1">
      <alignment horizontal="center" vertical="center" wrapText="1"/>
    </xf>
    <xf numFmtId="0" fontId="23" fillId="0" borderId="18" xfId="0" applyNumberFormat="1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0" fillId="0" borderId="0" xfId="0" applyBorder="1">
      <alignment horizontal="left" vertical="center" wrapText="1"/>
    </xf>
    <xf numFmtId="0" fontId="23" fillId="0" borderId="24" xfId="0" applyNumberFormat="1" applyFont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24" xfId="0" applyFont="1" applyFill="1" applyBorder="1">
      <alignment horizontal="left" vertical="center" wrapText="1"/>
    </xf>
    <xf numFmtId="3" fontId="0" fillId="0" borderId="18" xfId="0" applyNumberFormat="1" applyFill="1" applyBorder="1" applyAlignment="1">
      <alignment horizontal="center" vertical="center" wrapText="1"/>
    </xf>
    <xf numFmtId="2" fontId="0" fillId="0" borderId="18" xfId="0" applyNumberFormat="1" applyFill="1" applyBorder="1" applyAlignment="1">
      <alignment horizontal="center" vertical="center" wrapText="1"/>
    </xf>
    <xf numFmtId="0" fontId="0" fillId="0" borderId="18" xfId="0" applyNumberFormat="1" applyFill="1" applyBorder="1" applyAlignment="1">
      <alignment horizontal="center" vertical="center" wrapText="1"/>
    </xf>
    <xf numFmtId="0" fontId="0" fillId="0" borderId="24" xfId="0" applyNumberForma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wrapText="1"/>
    </xf>
    <xf numFmtId="4" fontId="23" fillId="0" borderId="18" xfId="0" applyNumberFormat="1" applyFont="1" applyFill="1" applyBorder="1" applyAlignment="1">
      <alignment horizontal="center" vertical="center" wrapText="1"/>
    </xf>
    <xf numFmtId="43" fontId="23" fillId="0" borderId="33" xfId="57" applyFont="1" applyBorder="1" applyAlignment="1">
      <alignment horizontal="center" vertical="center" wrapText="1"/>
    </xf>
    <xf numFmtId="49" fontId="23" fillId="0" borderId="33" xfId="0" applyNumberFormat="1" applyFont="1" applyFill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/>
    </xf>
    <xf numFmtId="4" fontId="26" fillId="0" borderId="33" xfId="0" applyNumberFormat="1" applyFont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left" vertical="center" wrapText="1"/>
    </xf>
    <xf numFmtId="0" fontId="23" fillId="0" borderId="33" xfId="0" applyNumberFormat="1" applyFont="1" applyFill="1" applyBorder="1" applyAlignment="1">
      <alignment horizontal="center" wrapText="1"/>
    </xf>
    <xf numFmtId="43" fontId="23" fillId="0" borderId="33" xfId="57" applyFont="1" applyFill="1" applyBorder="1" applyAlignment="1">
      <alignment horizontal="center" vertical="center" wrapText="1"/>
    </xf>
    <xf numFmtId="0" fontId="23" fillId="0" borderId="33" xfId="0" applyNumberFormat="1" applyFont="1" applyBorder="1" applyAlignment="1">
      <alignment horizontal="center" vertical="center"/>
    </xf>
    <xf numFmtId="0" fontId="23" fillId="0" borderId="24" xfId="0" applyFont="1" applyBorder="1" applyAlignment="1" applyProtection="1">
      <alignment horizontal="center" wrapText="1"/>
    </xf>
    <xf numFmtId="2" fontId="23" fillId="0" borderId="33" xfId="0" applyNumberFormat="1" applyFont="1" applyBorder="1" applyAlignment="1">
      <alignment horizontal="center" vertical="center"/>
    </xf>
    <xf numFmtId="4" fontId="23" fillId="0" borderId="24" xfId="0" applyNumberFormat="1" applyFont="1" applyBorder="1" applyAlignment="1" applyProtection="1">
      <alignment horizontal="center" vertical="center" wrapText="1"/>
    </xf>
    <xf numFmtId="4" fontId="26" fillId="0" borderId="18" xfId="0" applyNumberFormat="1" applyFont="1" applyFill="1" applyBorder="1" applyAlignment="1">
      <alignment horizontal="center" vertical="center" wrapText="1"/>
    </xf>
    <xf numFmtId="0" fontId="23" fillId="0" borderId="18" xfId="0" applyNumberFormat="1" applyFont="1" applyFill="1" applyBorder="1" applyAlignment="1">
      <alignment horizontal="center" wrapText="1"/>
    </xf>
    <xf numFmtId="4" fontId="23" fillId="0" borderId="18" xfId="0" applyNumberFormat="1" applyFont="1" applyBorder="1" applyAlignment="1" applyProtection="1">
      <alignment horizontal="center" vertical="center" wrapText="1"/>
    </xf>
    <xf numFmtId="43" fontId="23" fillId="0" borderId="27" xfId="57" applyFont="1" applyBorder="1" applyAlignment="1" applyProtection="1">
      <alignment horizontal="center" vertical="center" wrapText="1"/>
    </xf>
    <xf numFmtId="43" fontId="23" fillId="0" borderId="18" xfId="57" applyFont="1" applyBorder="1" applyAlignment="1" applyProtection="1">
      <alignment horizontal="center" vertical="center" wrapText="1"/>
    </xf>
    <xf numFmtId="0" fontId="26" fillId="0" borderId="33" xfId="0" applyFont="1" applyFill="1" applyBorder="1" applyAlignment="1">
      <alignment vertical="center"/>
    </xf>
    <xf numFmtId="43" fontId="26" fillId="0" borderId="18" xfId="57" applyFont="1" applyFill="1" applyBorder="1" applyAlignment="1">
      <alignment horizontal="center" vertical="center" wrapText="1"/>
    </xf>
    <xf numFmtId="43" fontId="26" fillId="0" borderId="33" xfId="57" applyFont="1" applyFill="1" applyBorder="1" applyAlignment="1">
      <alignment horizontal="center" vertical="center" wrapText="1"/>
    </xf>
    <xf numFmtId="0" fontId="26" fillId="0" borderId="24" xfId="0" applyNumberFormat="1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left" vertical="center"/>
    </xf>
    <xf numFmtId="2" fontId="23" fillId="0" borderId="24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8" xfId="0" applyNumberFormat="1" applyFont="1" applyBorder="1" applyAlignment="1">
      <alignment horizontal="center" vertical="center" wrapText="1"/>
    </xf>
    <xf numFmtId="0" fontId="0" fillId="0" borderId="0" xfId="0" applyBorder="1">
      <alignment horizontal="left" vertical="center" wrapText="1"/>
    </xf>
    <xf numFmtId="0" fontId="23" fillId="0" borderId="24" xfId="0" applyNumberFormat="1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36" borderId="24" xfId="0" applyFill="1" applyBorder="1" applyAlignment="1">
      <alignment horizontal="center" vertical="center" wrapText="1"/>
    </xf>
    <xf numFmtId="0" fontId="0" fillId="36" borderId="33" xfId="0" applyFill="1" applyBorder="1" applyAlignment="1">
      <alignment horizontal="center" vertical="center" wrapText="1"/>
    </xf>
    <xf numFmtId="0" fontId="0" fillId="36" borderId="18" xfId="0" applyFill="1" applyBorder="1" applyAlignment="1">
      <alignment horizontal="center" vertical="center" wrapText="1"/>
    </xf>
    <xf numFmtId="49" fontId="23" fillId="0" borderId="33" xfId="0" applyNumberFormat="1" applyFont="1" applyFill="1" applyBorder="1">
      <alignment horizontal="left" vertical="center" wrapText="1"/>
    </xf>
    <xf numFmtId="0" fontId="23" fillId="0" borderId="33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/>
    </xf>
    <xf numFmtId="0" fontId="23" fillId="0" borderId="24" xfId="0" applyFont="1" applyFill="1" applyBorder="1" applyAlignment="1">
      <alignment horizontal="left" vertical="center"/>
    </xf>
    <xf numFmtId="43" fontId="23" fillId="0" borderId="32" xfId="57" applyFont="1" applyBorder="1" applyAlignment="1">
      <alignment horizontal="center" vertical="center" wrapText="1"/>
    </xf>
    <xf numFmtId="0" fontId="0" fillId="0" borderId="0" xfId="0" applyFont="1" applyBorder="1">
      <alignment horizontal="left" vertical="center" wrapText="1"/>
    </xf>
    <xf numFmtId="0" fontId="0" fillId="0" borderId="0" xfId="0" applyFont="1">
      <alignment horizontal="left" vertical="center" wrapText="1"/>
    </xf>
    <xf numFmtId="0" fontId="0" fillId="0" borderId="0" xfId="0" applyBorder="1">
      <alignment horizontal="left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39" borderId="18" xfId="0" applyFont="1" applyFill="1" applyBorder="1">
      <alignment horizontal="left" vertical="center" wrapText="1"/>
    </xf>
    <xf numFmtId="0" fontId="23" fillId="0" borderId="18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0" xfId="0" applyBorder="1">
      <alignment horizontal="left" vertical="center" wrapText="1"/>
    </xf>
    <xf numFmtId="0" fontId="23" fillId="0" borderId="24" xfId="0" applyNumberFormat="1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43" fontId="0" fillId="0" borderId="33" xfId="57" applyFont="1" applyBorder="1" applyAlignment="1">
      <alignment horizontal="left" vertical="center" wrapText="1"/>
    </xf>
    <xf numFmtId="43" fontId="23" fillId="0" borderId="33" xfId="57" applyFont="1" applyBorder="1" applyAlignment="1">
      <alignment horizontal="left" vertical="center" wrapText="1"/>
    </xf>
    <xf numFmtId="0" fontId="24" fillId="35" borderId="24" xfId="0" applyFont="1" applyFill="1" applyBorder="1" applyAlignment="1">
      <alignment horizontal="center" vertical="center" wrapText="1"/>
    </xf>
    <xf numFmtId="0" fontId="24" fillId="35" borderId="24" xfId="0" applyFont="1" applyFill="1" applyBorder="1">
      <alignment horizontal="left" vertical="center" wrapText="1"/>
    </xf>
    <xf numFmtId="0" fontId="24" fillId="35" borderId="24" xfId="0" applyFont="1" applyFill="1" applyBorder="1" applyAlignment="1">
      <alignment horizontal="center" wrapText="1"/>
    </xf>
    <xf numFmtId="4" fontId="24" fillId="35" borderId="24" xfId="0" applyNumberFormat="1" applyFont="1" applyFill="1" applyBorder="1" applyAlignment="1">
      <alignment horizontal="center" vertical="center" wrapText="1"/>
    </xf>
    <xf numFmtId="0" fontId="23" fillId="35" borderId="24" xfId="0" applyFont="1" applyFill="1" applyBorder="1" applyAlignment="1">
      <alignment horizontal="center" vertical="center" wrapText="1"/>
    </xf>
    <xf numFmtId="0" fontId="24" fillId="39" borderId="18" xfId="0" applyNumberFormat="1" applyFont="1" applyFill="1" applyBorder="1" applyAlignment="1">
      <alignment horizontal="center" vertical="center" wrapText="1"/>
    </xf>
    <xf numFmtId="4" fontId="28" fillId="39" borderId="24" xfId="0" applyNumberFormat="1" applyFont="1" applyFill="1" applyBorder="1" applyAlignment="1">
      <alignment horizontal="center" vertical="center" wrapText="1"/>
    </xf>
    <xf numFmtId="0" fontId="28" fillId="39" borderId="24" xfId="0" applyNumberFormat="1" applyFont="1" applyFill="1" applyBorder="1" applyAlignment="1">
      <alignment horizontal="center" vertical="center" wrapText="1"/>
    </xf>
    <xf numFmtId="4" fontId="24" fillId="39" borderId="24" xfId="0" applyNumberFormat="1" applyFont="1" applyFill="1" applyBorder="1" applyAlignment="1">
      <alignment horizontal="center" vertical="center" wrapText="1"/>
    </xf>
    <xf numFmtId="0" fontId="24" fillId="39" borderId="18" xfId="0" applyFont="1" applyFill="1" applyBorder="1" applyAlignment="1">
      <alignment horizontal="center" vertical="center"/>
    </xf>
    <xf numFmtId="4" fontId="24" fillId="39" borderId="18" xfId="0" applyNumberFormat="1" applyFont="1" applyFill="1" applyBorder="1" applyAlignment="1">
      <alignment horizontal="center" vertical="center"/>
    </xf>
    <xf numFmtId="43" fontId="24" fillId="39" borderId="18" xfId="57" applyFont="1" applyFill="1" applyBorder="1" applyAlignment="1">
      <alignment horizontal="center" vertical="center"/>
    </xf>
    <xf numFmtId="0" fontId="24" fillId="39" borderId="18" xfId="0" applyFont="1" applyFill="1" applyBorder="1" applyAlignment="1">
      <alignment horizontal="center" wrapText="1"/>
    </xf>
    <xf numFmtId="43" fontId="23" fillId="0" borderId="32" xfId="57" applyFont="1" applyFill="1" applyBorder="1" applyAlignment="1">
      <alignment horizontal="center" vertical="center" wrapText="1"/>
    </xf>
    <xf numFmtId="0" fontId="0" fillId="0" borderId="33" xfId="0" applyFont="1" applyFill="1" applyBorder="1">
      <alignment horizontal="left" vertical="center" wrapText="1"/>
    </xf>
    <xf numFmtId="43" fontId="23" fillId="0" borderId="33" xfId="57" applyFont="1" applyFill="1" applyBorder="1" applyAlignment="1">
      <alignment horizontal="left" vertical="center" wrapText="1"/>
    </xf>
    <xf numFmtId="0" fontId="0" fillId="36" borderId="18" xfId="0" applyFill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wrapText="1"/>
    </xf>
    <xf numFmtId="0" fontId="0" fillId="0" borderId="24" xfId="0" applyFill="1" applyBorder="1" applyAlignment="1">
      <alignment horizontal="left" vertical="center"/>
    </xf>
    <xf numFmtId="0" fontId="0" fillId="0" borderId="33" xfId="0" applyFill="1" applyBorder="1" applyAlignment="1">
      <alignment horizontal="left" vertical="center"/>
    </xf>
    <xf numFmtId="0" fontId="0" fillId="0" borderId="33" xfId="0" applyFill="1" applyBorder="1" applyAlignment="1">
      <alignment horizontal="left" wrapText="1"/>
    </xf>
    <xf numFmtId="0" fontId="23" fillId="0" borderId="18" xfId="0" applyNumberFormat="1" applyFont="1" applyBorder="1" applyAlignment="1">
      <alignment horizontal="center" vertical="center" wrapText="1"/>
    </xf>
    <xf numFmtId="0" fontId="0" fillId="0" borderId="12" xfId="0" applyBorder="1">
      <alignment horizontal="left" vertical="center" wrapText="1"/>
    </xf>
    <xf numFmtId="0" fontId="28" fillId="0" borderId="24" xfId="0" applyFont="1" applyBorder="1">
      <alignment horizontal="left" vertical="center" wrapText="1"/>
    </xf>
    <xf numFmtId="0" fontId="23" fillId="0" borderId="24" xfId="0" applyNumberFormat="1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38" fillId="0" borderId="24" xfId="0" applyFont="1" applyFill="1" applyBorder="1" applyAlignment="1">
      <alignment horizontal="center" vertical="center" wrapText="1"/>
    </xf>
    <xf numFmtId="0" fontId="0" fillId="36" borderId="18" xfId="0" applyFont="1" applyFill="1" applyBorder="1" applyAlignment="1">
      <alignment horizontal="center" vertical="center" wrapText="1"/>
    </xf>
    <xf numFmtId="49" fontId="0" fillId="36" borderId="18" xfId="0" applyNumberFormat="1" applyFont="1" applyFill="1" applyBorder="1" applyAlignment="1">
      <alignment horizontal="left" vertical="center"/>
    </xf>
    <xf numFmtId="0" fontId="24" fillId="37" borderId="23" xfId="0" applyFont="1" applyFill="1" applyBorder="1" applyAlignment="1">
      <alignment horizontal="left" vertical="center"/>
    </xf>
    <xf numFmtId="0" fontId="24" fillId="37" borderId="25" xfId="0" applyFont="1" applyFill="1" applyBorder="1" applyAlignment="1">
      <alignment horizontal="left" vertical="center"/>
    </xf>
    <xf numFmtId="0" fontId="24" fillId="34" borderId="18" xfId="0" applyFont="1" applyFill="1" applyBorder="1">
      <alignment horizontal="left" vertical="center" wrapText="1"/>
    </xf>
    <xf numFmtId="0" fontId="24" fillId="37" borderId="18" xfId="0" applyFont="1" applyFill="1" applyBorder="1">
      <alignment horizontal="left" vertical="center" wrapText="1"/>
    </xf>
    <xf numFmtId="0" fontId="24" fillId="37" borderId="23" xfId="0" applyFont="1" applyFill="1" applyBorder="1">
      <alignment horizontal="left" vertical="center" wrapText="1"/>
    </xf>
    <xf numFmtId="0" fontId="24" fillId="37" borderId="25" xfId="0" applyFont="1" applyFill="1" applyBorder="1">
      <alignment horizontal="left" vertical="center" wrapText="1"/>
    </xf>
    <xf numFmtId="0" fontId="23" fillId="0" borderId="24" xfId="0" applyFont="1" applyBorder="1" applyAlignment="1">
      <alignment horizontal="center" vertical="center" textRotation="90" wrapText="1"/>
    </xf>
    <xf numFmtId="0" fontId="23" fillId="0" borderId="21" xfId="0" applyFont="1" applyBorder="1" applyAlignment="1">
      <alignment horizontal="center" vertical="center" textRotation="90" wrapText="1"/>
    </xf>
    <xf numFmtId="0" fontId="24" fillId="38" borderId="18" xfId="0" applyFont="1" applyFill="1" applyBorder="1">
      <alignment horizontal="left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textRotation="90" wrapText="1"/>
    </xf>
    <xf numFmtId="0" fontId="23" fillId="0" borderId="16" xfId="0" applyFont="1" applyBorder="1" applyAlignment="1">
      <alignment horizontal="center" vertical="center" textRotation="90" wrapText="1"/>
    </xf>
    <xf numFmtId="0" fontId="23" fillId="0" borderId="14" xfId="0" applyFont="1" applyBorder="1" applyAlignment="1">
      <alignment horizontal="center" vertical="center" textRotation="90" wrapText="1"/>
    </xf>
    <xf numFmtId="0" fontId="23" fillId="0" borderId="26" xfId="0" applyFont="1" applyBorder="1" applyAlignment="1">
      <alignment horizontal="center" vertical="center" textRotation="90"/>
    </xf>
    <xf numFmtId="0" fontId="23" fillId="0" borderId="16" xfId="0" applyFont="1" applyBorder="1" applyAlignment="1">
      <alignment horizontal="center" vertical="center" textRotation="90"/>
    </xf>
    <xf numFmtId="0" fontId="23" fillId="0" borderId="14" xfId="0" applyFont="1" applyBorder="1" applyAlignment="1">
      <alignment horizontal="center" vertical="center" textRotation="90"/>
    </xf>
    <xf numFmtId="4" fontId="23" fillId="0" borderId="21" xfId="0" applyNumberFormat="1" applyFont="1" applyBorder="1" applyAlignment="1">
      <alignment horizontal="center" vertical="center" textRotation="90" wrapText="1"/>
    </xf>
    <xf numFmtId="0" fontId="23" fillId="0" borderId="21" xfId="0" applyNumberFormat="1" applyFont="1" applyBorder="1" applyAlignment="1">
      <alignment horizontal="center" vertical="center" wrapText="1"/>
    </xf>
    <xf numFmtId="0" fontId="23" fillId="0" borderId="21" xfId="0" applyNumberFormat="1" applyFont="1" applyBorder="1" applyAlignment="1">
      <alignment horizontal="center" vertical="center" textRotation="90" wrapText="1"/>
    </xf>
    <xf numFmtId="4" fontId="23" fillId="0" borderId="23" xfId="0" applyNumberFormat="1" applyFont="1" applyBorder="1" applyAlignment="1">
      <alignment horizontal="center" vertical="center" textRotation="90" wrapText="1"/>
    </xf>
    <xf numFmtId="0" fontId="28" fillId="34" borderId="18" xfId="0" applyFont="1" applyFill="1" applyBorder="1">
      <alignment horizontal="left" vertical="center" wrapText="1"/>
    </xf>
    <xf numFmtId="0" fontId="28" fillId="0" borderId="18" xfId="0" applyFont="1" applyBorder="1">
      <alignment horizontal="left" vertical="center" wrapText="1"/>
    </xf>
    <xf numFmtId="0" fontId="28" fillId="37" borderId="18" xfId="0" applyFont="1" applyFill="1" applyBorder="1">
      <alignment horizontal="left" vertical="center" wrapText="1"/>
    </xf>
    <xf numFmtId="0" fontId="28" fillId="37" borderId="17" xfId="0" applyFont="1" applyFill="1" applyBorder="1" applyAlignment="1">
      <alignment horizontal="left" vertical="center"/>
    </xf>
    <xf numFmtId="0" fontId="28" fillId="37" borderId="20" xfId="0" applyFont="1" applyFill="1" applyBorder="1" applyAlignment="1">
      <alignment horizontal="left" vertical="center"/>
    </xf>
    <xf numFmtId="0" fontId="28" fillId="37" borderId="23" xfId="0" applyFont="1" applyFill="1" applyBorder="1">
      <alignment horizontal="left" vertical="center" wrapText="1"/>
    </xf>
    <xf numFmtId="0" fontId="28" fillId="37" borderId="25" xfId="0" applyFont="1" applyFill="1" applyBorder="1">
      <alignment horizontal="left" vertical="center" wrapText="1"/>
    </xf>
    <xf numFmtId="0" fontId="28" fillId="34" borderId="17" xfId="0" applyFont="1" applyFill="1" applyBorder="1">
      <alignment horizontal="left" vertical="center" wrapText="1"/>
    </xf>
    <xf numFmtId="0" fontId="28" fillId="34" borderId="20" xfId="0" applyFont="1" applyFill="1" applyBorder="1">
      <alignment horizontal="left" vertical="center" wrapText="1"/>
    </xf>
    <xf numFmtId="0" fontId="28" fillId="37" borderId="17" xfId="0" applyFont="1" applyFill="1" applyBorder="1">
      <alignment horizontal="left" vertical="center" wrapText="1"/>
    </xf>
    <xf numFmtId="0" fontId="28" fillId="37" borderId="20" xfId="0" applyFont="1" applyFill="1" applyBorder="1">
      <alignment horizontal="left" vertical="center" wrapText="1"/>
    </xf>
    <xf numFmtId="0" fontId="28" fillId="37" borderId="33" xfId="0" applyFont="1" applyFill="1" applyBorder="1">
      <alignment horizontal="left" vertical="center" wrapText="1"/>
    </xf>
    <xf numFmtId="4" fontId="28" fillId="38" borderId="18" xfId="0" applyNumberFormat="1" applyFont="1" applyFill="1" applyBorder="1">
      <alignment horizontal="left" vertical="center" wrapText="1"/>
    </xf>
    <xf numFmtId="4" fontId="28" fillId="37" borderId="18" xfId="0" applyNumberFormat="1" applyFont="1" applyFill="1" applyBorder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28" fillId="37" borderId="24" xfId="0" applyFont="1" applyFill="1" applyBorder="1">
      <alignment horizontal="left" vertical="center" wrapText="1"/>
    </xf>
    <xf numFmtId="0" fontId="28" fillId="0" borderId="24" xfId="0" applyFont="1" applyBorder="1">
      <alignment horizontal="left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8" xfId="0" applyNumberFormat="1" applyFont="1" applyBorder="1" applyAlignment="1">
      <alignment horizontal="center" vertical="center" wrapText="1"/>
    </xf>
    <xf numFmtId="0" fontId="28" fillId="38" borderId="18" xfId="0" applyFont="1" applyFill="1" applyBorder="1">
      <alignment horizontal="left" vertical="center" wrapText="1"/>
    </xf>
    <xf numFmtId="4" fontId="23" fillId="0" borderId="18" xfId="0" applyNumberFormat="1" applyFont="1" applyBorder="1" applyAlignment="1">
      <alignment horizontal="center" vertical="center" textRotation="90" wrapText="1"/>
    </xf>
    <xf numFmtId="0" fontId="23" fillId="0" borderId="18" xfId="0" applyFont="1" applyBorder="1" applyAlignment="1">
      <alignment horizontal="center" vertical="center" textRotation="90" wrapText="1"/>
    </xf>
    <xf numFmtId="2" fontId="23" fillId="0" borderId="18" xfId="0" applyNumberFormat="1" applyFont="1" applyBorder="1" applyAlignment="1">
      <alignment horizontal="center" vertical="center" textRotation="90" wrapText="1"/>
    </xf>
    <xf numFmtId="0" fontId="23" fillId="0" borderId="18" xfId="0" applyNumberFormat="1" applyFont="1" applyBorder="1" applyAlignment="1">
      <alignment horizontal="center" textRotation="90" wrapText="1"/>
    </xf>
    <xf numFmtId="0" fontId="0" fillId="0" borderId="12" xfId="0" applyBorder="1">
      <alignment horizontal="left" vertical="center" wrapText="1"/>
    </xf>
    <xf numFmtId="0" fontId="0" fillId="0" borderId="29" xfId="0" applyBorder="1">
      <alignment horizontal="left" vertical="center" wrapText="1"/>
    </xf>
    <xf numFmtId="0" fontId="0" fillId="0" borderId="0" xfId="0" applyBorder="1">
      <alignment horizontal="left" vertical="center" wrapText="1"/>
    </xf>
    <xf numFmtId="0" fontId="24" fillId="39" borderId="24" xfId="0" applyFont="1" applyFill="1" applyBorder="1">
      <alignment horizontal="left" vertical="center" wrapText="1"/>
    </xf>
    <xf numFmtId="0" fontId="24" fillId="39" borderId="18" xfId="0" applyFont="1" applyFill="1" applyBorder="1">
      <alignment horizontal="left" vertical="center" wrapText="1"/>
    </xf>
    <xf numFmtId="0" fontId="24" fillId="35" borderId="18" xfId="0" applyFont="1" applyFill="1" applyBorder="1">
      <alignment horizontal="left" vertical="center" wrapText="1"/>
    </xf>
    <xf numFmtId="0" fontId="24" fillId="35" borderId="24" xfId="0" applyFont="1" applyFill="1" applyBorder="1">
      <alignment horizontal="left" vertical="center" wrapText="1"/>
    </xf>
    <xf numFmtId="0" fontId="24" fillId="35" borderId="23" xfId="0" applyFont="1" applyFill="1" applyBorder="1">
      <alignment horizontal="left" vertical="center" wrapText="1"/>
    </xf>
    <xf numFmtId="0" fontId="24" fillId="35" borderId="25" xfId="0" applyFont="1" applyFill="1" applyBorder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49" fontId="28" fillId="0" borderId="18" xfId="0" applyNumberFormat="1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wrapText="1"/>
    </xf>
    <xf numFmtId="0" fontId="23" fillId="0" borderId="23" xfId="0" applyFont="1" applyFill="1" applyBorder="1" applyAlignment="1">
      <alignment horizontal="left" vertical="center"/>
    </xf>
    <xf numFmtId="49" fontId="23" fillId="0" borderId="24" xfId="0" applyNumberFormat="1" applyFont="1" applyFill="1" applyBorder="1" applyAlignment="1">
      <alignment horizontal="left" vertical="center"/>
    </xf>
    <xf numFmtId="0" fontId="23" fillId="0" borderId="24" xfId="0" applyNumberFormat="1" applyFont="1" applyFill="1" applyBorder="1" applyAlignment="1">
      <alignment horizontal="center" vertical="center"/>
    </xf>
    <xf numFmtId="0" fontId="23" fillId="0" borderId="23" xfId="0" applyFont="1" applyFill="1" applyBorder="1">
      <alignment horizontal="left" vertical="center" wrapText="1"/>
    </xf>
    <xf numFmtId="0" fontId="26" fillId="0" borderId="23" xfId="0" applyFont="1" applyFill="1" applyBorder="1">
      <alignment horizontal="left" vertical="center" wrapText="1"/>
    </xf>
    <xf numFmtId="0" fontId="23" fillId="0" borderId="30" xfId="0" applyFont="1" applyFill="1" applyBorder="1" applyAlignment="1">
      <alignment horizontal="left" vertical="center"/>
    </xf>
    <xf numFmtId="49" fontId="23" fillId="0" borderId="23" xfId="0" applyNumberFormat="1" applyFont="1" applyFill="1" applyBorder="1" applyAlignment="1">
      <alignment horizontal="left" vertical="center"/>
    </xf>
    <xf numFmtId="0" fontId="26" fillId="0" borderId="24" xfId="0" applyFont="1" applyFill="1" applyBorder="1">
      <alignment horizontal="left" vertical="center" wrapText="1"/>
    </xf>
    <xf numFmtId="0" fontId="23" fillId="0" borderId="24" xfId="0" applyNumberFormat="1" applyFont="1" applyFill="1" applyBorder="1" applyAlignment="1">
      <alignment horizontal="left" vertical="center"/>
    </xf>
    <xf numFmtId="0" fontId="23" fillId="0" borderId="27" xfId="0" applyNumberFormat="1" applyFont="1" applyFill="1" applyBorder="1" applyAlignment="1">
      <alignment horizontal="center" vertical="center" wrapText="1"/>
    </xf>
    <xf numFmtId="0" fontId="23" fillId="0" borderId="24" xfId="0" applyFont="1" applyFill="1" applyBorder="1" applyAlignment="1" applyProtection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18" xfId="0" applyNumberFormat="1" applyFill="1" applyBorder="1" applyAlignment="1">
      <alignment horizontal="center" vertical="center" wrapText="1"/>
    </xf>
    <xf numFmtId="49" fontId="0" fillId="0" borderId="18" xfId="0" applyNumberFormat="1" applyFill="1" applyBorder="1">
      <alignment horizontal="left" vertical="center" wrapText="1"/>
    </xf>
    <xf numFmtId="4" fontId="28" fillId="0" borderId="18" xfId="0" applyNumberFormat="1" applyFont="1" applyFill="1" applyBorder="1" applyAlignment="1">
      <alignment horizontal="center" vertical="center" wrapText="1"/>
    </xf>
    <xf numFmtId="3" fontId="0" fillId="0" borderId="18" xfId="0" applyNumberFormat="1" applyFill="1" applyBorder="1" applyAlignment="1">
      <alignment vertical="top" wrapText="1"/>
    </xf>
    <xf numFmtId="4" fontId="0" fillId="0" borderId="18" xfId="0" applyNumberFormat="1" applyFill="1" applyBorder="1" applyAlignment="1">
      <alignment horizontal="center" vertical="top" wrapText="1"/>
    </xf>
    <xf numFmtId="4" fontId="0" fillId="0" borderId="18" xfId="0" applyNumberFormat="1" applyFill="1" applyBorder="1" applyAlignment="1">
      <alignment vertical="top" wrapText="1"/>
    </xf>
    <xf numFmtId="4" fontId="0" fillId="0" borderId="18" xfId="0" applyNumberFormat="1" applyFill="1" applyBorder="1">
      <alignment horizontal="left" vertical="center" wrapText="1"/>
    </xf>
    <xf numFmtId="3" fontId="0" fillId="0" borderId="18" xfId="0" applyNumberFormat="1" applyFill="1" applyBorder="1" applyAlignment="1">
      <alignment horizontal="center" vertical="center" wrapText="1"/>
    </xf>
    <xf numFmtId="4" fontId="0" fillId="0" borderId="18" xfId="0" applyNumberFormat="1" applyFill="1" applyBorder="1" applyAlignment="1">
      <alignment horizontal="center" vertical="center" wrapText="1"/>
    </xf>
    <xf numFmtId="43" fontId="0" fillId="0" borderId="18" xfId="57" applyFont="1" applyFill="1" applyBorder="1" applyAlignment="1">
      <alignment horizontal="center" vertical="center" wrapText="1"/>
    </xf>
    <xf numFmtId="0" fontId="24" fillId="0" borderId="18" xfId="0" applyNumberFormat="1" applyFont="1" applyFill="1" applyBorder="1" applyAlignment="1">
      <alignment horizontal="center" vertical="center" textRotation="90" wrapText="1"/>
    </xf>
    <xf numFmtId="3" fontId="0" fillId="0" borderId="24" xfId="0" applyNumberFormat="1" applyFill="1" applyBorder="1" applyAlignment="1">
      <alignment horizontal="center" vertical="center" wrapText="1"/>
    </xf>
    <xf numFmtId="2" fontId="0" fillId="0" borderId="24" xfId="0" applyNumberFormat="1" applyFill="1" applyBorder="1" applyAlignment="1">
      <alignment horizontal="center" vertical="center" wrapText="1"/>
    </xf>
    <xf numFmtId="4" fontId="31" fillId="0" borderId="18" xfId="0" applyNumberFormat="1" applyFont="1" applyFill="1" applyBorder="1" applyAlignment="1">
      <alignment horizontal="center" vertical="center" wrapText="1"/>
    </xf>
    <xf numFmtId="43" fontId="31" fillId="0" borderId="33" xfId="57" applyFill="1" applyBorder="1" applyAlignment="1" applyProtection="1">
      <alignment horizontal="center" wrapText="1"/>
    </xf>
    <xf numFmtId="43" fontId="31" fillId="0" borderId="33" xfId="57" applyFont="1" applyFill="1" applyBorder="1" applyAlignment="1" applyProtection="1">
      <alignment horizontal="center" wrapText="1"/>
    </xf>
    <xf numFmtId="43" fontId="31" fillId="0" borderId="0" xfId="57" applyFill="1" applyAlignment="1">
      <alignment horizontal="center" wrapText="1"/>
    </xf>
    <xf numFmtId="4" fontId="0" fillId="0" borderId="33" xfId="0" applyNumberFormat="1" applyFill="1" applyBorder="1" applyAlignment="1">
      <alignment horizontal="center" vertical="center" wrapText="1"/>
    </xf>
    <xf numFmtId="4" fontId="0" fillId="0" borderId="18" xfId="0" applyNumberFormat="1" applyFill="1" applyBorder="1" applyAlignment="1">
      <alignment horizontal="center" vertical="center"/>
    </xf>
    <xf numFmtId="43" fontId="0" fillId="0" borderId="0" xfId="57" applyFont="1" applyFill="1" applyBorder="1" applyAlignment="1">
      <alignment horizontal="center" vertical="center" wrapText="1"/>
    </xf>
    <xf numFmtId="43" fontId="29" fillId="0" borderId="18" xfId="57" applyFont="1" applyFill="1" applyBorder="1" applyAlignment="1">
      <alignment horizontal="center" vertical="center"/>
    </xf>
    <xf numFmtId="2" fontId="0" fillId="0" borderId="18" xfId="0" applyNumberFormat="1" applyFill="1" applyBorder="1">
      <alignment horizontal="left" vertical="center" wrapText="1"/>
    </xf>
    <xf numFmtId="3" fontId="0" fillId="0" borderId="18" xfId="0" applyNumberFormat="1" applyFill="1" applyBorder="1" applyAlignment="1">
      <alignment horizontal="left" vertical="center"/>
    </xf>
    <xf numFmtId="2" fontId="0" fillId="0" borderId="18" xfId="0" applyNumberFormat="1" applyFill="1" applyBorder="1" applyAlignment="1">
      <alignment horizontal="left" vertical="center"/>
    </xf>
    <xf numFmtId="3" fontId="0" fillId="0" borderId="18" xfId="0" applyNumberFormat="1" applyFill="1" applyBorder="1" applyAlignment="1">
      <alignment horizontal="center" vertical="center"/>
    </xf>
    <xf numFmtId="4" fontId="0" fillId="0" borderId="18" xfId="0" applyNumberFormat="1" applyFill="1" applyBorder="1" applyAlignment="1">
      <alignment horizontal="left" vertical="center"/>
    </xf>
    <xf numFmtId="0" fontId="0" fillId="0" borderId="18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 wrapText="1"/>
    </xf>
    <xf numFmtId="43" fontId="31" fillId="0" borderId="0" xfId="57" applyFont="1" applyFill="1" applyBorder="1" applyAlignment="1">
      <alignment horizontal="center" vertical="center" wrapText="1"/>
    </xf>
    <xf numFmtId="4" fontId="0" fillId="0" borderId="0" xfId="0" applyNumberFormat="1" applyFill="1" applyBorder="1">
      <alignment horizontal="left" vertical="center" wrapText="1"/>
    </xf>
    <xf numFmtId="4" fontId="0" fillId="0" borderId="0" xfId="0" applyNumberFormat="1" applyFill="1" applyAlignment="1">
      <alignment horizontal="center" vertical="center" wrapText="1"/>
    </xf>
    <xf numFmtId="43" fontId="0" fillId="0" borderId="0" xfId="0" applyNumberFormat="1" applyFill="1" applyBorder="1">
      <alignment horizontal="left" vertical="center" wrapText="1"/>
    </xf>
    <xf numFmtId="4" fontId="0" fillId="0" borderId="0" xfId="0" applyNumberFormat="1" applyFill="1">
      <alignment horizontal="left" vertical="center" wrapText="1"/>
    </xf>
    <xf numFmtId="43" fontId="0" fillId="0" borderId="0" xfId="57" applyFont="1" applyFill="1" applyAlignment="1">
      <alignment horizontal="center" vertical="center" wrapText="1"/>
    </xf>
    <xf numFmtId="0" fontId="0" fillId="0" borderId="23" xfId="0" applyFill="1" applyBorder="1">
      <alignment horizontal="left" vertical="center" wrapText="1"/>
    </xf>
    <xf numFmtId="0" fontId="28" fillId="0" borderId="18" xfId="0" applyFont="1" applyFill="1" applyBorder="1">
      <alignment horizontal="left" vertical="center" wrapText="1"/>
    </xf>
    <xf numFmtId="0" fontId="23" fillId="0" borderId="33" xfId="0" applyFont="1" applyFill="1" applyBorder="1" applyAlignment="1">
      <alignment horizontal="left" wrapText="1"/>
    </xf>
    <xf numFmtId="0" fontId="0" fillId="0" borderId="24" xfId="0" applyFill="1" applyBorder="1" applyAlignment="1">
      <alignment horizontal="left" wrapText="1"/>
    </xf>
    <xf numFmtId="0" fontId="29" fillId="0" borderId="18" xfId="0" applyFont="1" applyFill="1" applyBorder="1" applyAlignment="1">
      <alignment horizontal="left" vertical="center"/>
    </xf>
    <xf numFmtId="0" fontId="28" fillId="0" borderId="17" xfId="0" applyFont="1" applyFill="1" applyBorder="1">
      <alignment horizontal="left" vertical="center" wrapText="1"/>
    </xf>
    <xf numFmtId="0" fontId="28" fillId="0" borderId="20" xfId="0" applyFont="1" applyFill="1" applyBorder="1">
      <alignment horizontal="left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5" xfId="0" applyFont="1" applyFill="1" applyBorder="1">
      <alignment horizontal="left" vertical="center" wrapText="1"/>
    </xf>
    <xf numFmtId="0" fontId="28" fillId="0" borderId="0" xfId="0" applyFont="1" applyFill="1" applyBorder="1">
      <alignment horizontal="left" vertical="center" wrapText="1"/>
    </xf>
    <xf numFmtId="49" fontId="30" fillId="0" borderId="0" xfId="0" applyNumberFormat="1" applyFont="1" applyFill="1" applyBorder="1">
      <alignment horizontal="left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wrapText="1"/>
    </xf>
    <xf numFmtId="2" fontId="23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textRotation="90" wrapText="1"/>
    </xf>
    <xf numFmtId="0" fontId="23" fillId="0" borderId="21" xfId="0" applyFont="1" applyFill="1" applyBorder="1" applyAlignment="1">
      <alignment horizontal="center" vertical="center" textRotation="90" wrapText="1"/>
    </xf>
    <xf numFmtId="0" fontId="23" fillId="0" borderId="16" xfId="0" applyFont="1" applyFill="1" applyBorder="1" applyAlignment="1">
      <alignment horizontal="center" vertical="center" textRotation="90" wrapText="1"/>
    </xf>
    <xf numFmtId="0" fontId="23" fillId="0" borderId="14" xfId="0" applyFont="1" applyFill="1" applyBorder="1" applyAlignment="1">
      <alignment horizontal="center" vertical="center" textRotation="90" wrapText="1"/>
    </xf>
    <xf numFmtId="0" fontId="24" fillId="0" borderId="21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wrapText="1"/>
    </xf>
    <xf numFmtId="0" fontId="24" fillId="0" borderId="18" xfId="0" applyFont="1" applyFill="1" applyBorder="1" applyAlignment="1">
      <alignment vertical="center" wrapText="1"/>
    </xf>
    <xf numFmtId="0" fontId="23" fillId="0" borderId="18" xfId="0" applyFont="1" applyFill="1" applyBorder="1" applyAlignment="1">
      <alignment horizontal="left" wrapText="1"/>
    </xf>
    <xf numFmtId="49" fontId="23" fillId="0" borderId="33" xfId="0" applyNumberFormat="1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vertical="center" wrapText="1"/>
    </xf>
    <xf numFmtId="0" fontId="23" fillId="0" borderId="33" xfId="0" applyFont="1" applyFill="1" applyBorder="1" applyAlignment="1">
      <alignment horizontal="center" vertical="center"/>
    </xf>
    <xf numFmtId="49" fontId="23" fillId="0" borderId="27" xfId="0" applyNumberFormat="1" applyFont="1" applyFill="1" applyBorder="1" applyAlignment="1">
      <alignment horizontal="center" vertical="center"/>
    </xf>
    <xf numFmtId="49" fontId="23" fillId="0" borderId="18" xfId="0" applyNumberFormat="1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center" vertical="center" wrapText="1"/>
    </xf>
    <xf numFmtId="0" fontId="23" fillId="0" borderId="18" xfId="0" applyNumberFormat="1" applyFont="1" applyFill="1" applyBorder="1" applyAlignment="1">
      <alignment horizontal="center" vertical="center"/>
    </xf>
    <xf numFmtId="4" fontId="23" fillId="0" borderId="18" xfId="0" applyNumberFormat="1" applyFont="1" applyFill="1" applyBorder="1" applyAlignment="1">
      <alignment horizontal="center" vertical="center"/>
    </xf>
    <xf numFmtId="4" fontId="23" fillId="0" borderId="24" xfId="0" applyNumberFormat="1" applyFont="1" applyFill="1" applyBorder="1" applyAlignment="1">
      <alignment vertical="center"/>
    </xf>
    <xf numFmtId="0" fontId="23" fillId="0" borderId="23" xfId="0" applyFont="1" applyFill="1" applyBorder="1" applyAlignment="1">
      <alignment horizontal="center" vertical="center" wrapText="1"/>
    </xf>
    <xf numFmtId="49" fontId="23" fillId="0" borderId="18" xfId="0" applyNumberFormat="1" applyFont="1" applyFill="1" applyBorder="1">
      <alignment horizontal="left" vertical="center" wrapText="1"/>
    </xf>
    <xf numFmtId="0" fontId="37" fillId="0" borderId="18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vertical="center"/>
    </xf>
    <xf numFmtId="0" fontId="23" fillId="0" borderId="24" xfId="0" applyFont="1" applyFill="1" applyBorder="1" applyAlignment="1">
      <alignment vertical="center"/>
    </xf>
    <xf numFmtId="0" fontId="23" fillId="0" borderId="18" xfId="0" applyFont="1" applyFill="1" applyBorder="1" applyAlignment="1" applyProtection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left" vertical="center" wrapText="1"/>
    </xf>
    <xf numFmtId="0" fontId="23" fillId="0" borderId="31" xfId="0" applyFont="1" applyFill="1" applyBorder="1">
      <alignment horizontal="left" vertical="center" wrapText="1"/>
    </xf>
    <xf numFmtId="0" fontId="24" fillId="0" borderId="18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>
      <alignment horizontal="left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4" fontId="23" fillId="0" borderId="33" xfId="0" applyNumberFormat="1" applyFont="1" applyBorder="1" applyAlignment="1">
      <alignment horizontal="center" vertical="center" textRotation="90" wrapText="1"/>
    </xf>
    <xf numFmtId="4" fontId="23" fillId="0" borderId="33" xfId="0" applyNumberFormat="1" applyFont="1" applyBorder="1" applyAlignment="1">
      <alignment horizontal="center" vertical="center" textRotation="90" wrapText="1"/>
    </xf>
    <xf numFmtId="0" fontId="23" fillId="0" borderId="33" xfId="0" applyFont="1" applyBorder="1" applyAlignment="1">
      <alignment horizontal="center" vertical="center" textRotation="90" wrapText="1"/>
    </xf>
    <xf numFmtId="4" fontId="24" fillId="0" borderId="33" xfId="0" applyNumberFormat="1" applyFont="1" applyBorder="1" applyAlignment="1">
      <alignment horizontal="center" vertical="center" wrapText="1"/>
    </xf>
    <xf numFmtId="4" fontId="24" fillId="39" borderId="33" xfId="0" applyNumberFormat="1" applyFont="1" applyFill="1" applyBorder="1" applyAlignment="1">
      <alignment horizontal="center" vertical="center" wrapText="1"/>
    </xf>
    <xf numFmtId="0" fontId="24" fillId="39" borderId="33" xfId="0" applyFont="1" applyFill="1" applyBorder="1" applyAlignment="1">
      <alignment horizontal="center" vertical="center" wrapText="1"/>
    </xf>
    <xf numFmtId="4" fontId="23" fillId="0" borderId="33" xfId="0" applyNumberFormat="1" applyFont="1" applyBorder="1">
      <alignment horizontal="left" vertical="center" wrapText="1"/>
    </xf>
    <xf numFmtId="43" fontId="23" fillId="0" borderId="33" xfId="0" applyNumberFormat="1" applyFont="1" applyBorder="1" applyAlignment="1">
      <alignment horizontal="center" vertical="center" wrapText="1"/>
    </xf>
    <xf numFmtId="4" fontId="24" fillId="35" borderId="33" xfId="0" applyNumberFormat="1" applyFont="1" applyFill="1" applyBorder="1" applyAlignment="1">
      <alignment horizontal="center" vertical="center" wrapText="1"/>
    </xf>
    <xf numFmtId="43" fontId="23" fillId="35" borderId="33" xfId="57" applyFont="1" applyFill="1" applyBorder="1" applyAlignment="1">
      <alignment horizontal="center" vertical="center" wrapText="1"/>
    </xf>
    <xf numFmtId="43" fontId="24" fillId="35" borderId="33" xfId="57" applyFont="1" applyFill="1" applyBorder="1" applyAlignment="1">
      <alignment horizontal="left" vertical="center" wrapText="1"/>
    </xf>
    <xf numFmtId="43" fontId="24" fillId="39" borderId="33" xfId="57" applyFont="1" applyFill="1" applyBorder="1" applyAlignment="1">
      <alignment horizontal="center" vertical="center" wrapText="1"/>
    </xf>
    <xf numFmtId="43" fontId="24" fillId="39" borderId="33" xfId="57" applyFont="1" applyFill="1" applyBorder="1" applyAlignment="1">
      <alignment horizontal="left" vertical="center" wrapText="1"/>
    </xf>
    <xf numFmtId="43" fontId="23" fillId="35" borderId="33" xfId="57" applyFont="1" applyFill="1" applyBorder="1" applyAlignment="1">
      <alignment horizontal="left" vertical="center" wrapText="1"/>
    </xf>
    <xf numFmtId="3" fontId="0" fillId="0" borderId="33" xfId="0" applyNumberFormat="1" applyBorder="1" applyAlignment="1">
      <alignment horizontal="center" vertical="center" wrapText="1"/>
    </xf>
    <xf numFmtId="4" fontId="28" fillId="39" borderId="33" xfId="0" applyNumberFormat="1" applyFont="1" applyFill="1" applyBorder="1" applyAlignment="1">
      <alignment horizontal="center" vertical="center" wrapText="1"/>
    </xf>
    <xf numFmtId="43" fontId="24" fillId="39" borderId="33" xfId="57" applyFont="1" applyFill="1" applyBorder="1" applyAlignment="1">
      <alignment horizontal="center" vertical="center"/>
    </xf>
    <xf numFmtId="0" fontId="24" fillId="39" borderId="33" xfId="0" applyFont="1" applyFill="1" applyBorder="1" applyAlignment="1">
      <alignment horizontal="center" vertical="center"/>
    </xf>
    <xf numFmtId="4" fontId="24" fillId="39" borderId="33" xfId="0" applyNumberFormat="1" applyFont="1" applyFill="1" applyBorder="1" applyAlignment="1">
      <alignment horizontal="center" vertical="center"/>
    </xf>
    <xf numFmtId="0" fontId="24" fillId="39" borderId="33" xfId="0" applyNumberFormat="1" applyFont="1" applyFill="1" applyBorder="1" applyAlignment="1">
      <alignment horizontal="center" vertical="center" wrapText="1"/>
    </xf>
    <xf numFmtId="43" fontId="26" fillId="0" borderId="33" xfId="57" applyFont="1" applyBorder="1" applyAlignment="1">
      <alignment horizontal="center" vertical="center" wrapText="1"/>
    </xf>
  </cellXfs>
  <cellStyles count="89">
    <cellStyle name="20% — акцент1" xfId="19" builtinId="30" customBuiltin="1"/>
    <cellStyle name="20% — акцент1 2" xfId="44"/>
    <cellStyle name="20% — акцент1 2 2" xfId="73"/>
    <cellStyle name="20% — акцент1 3" xfId="60"/>
    <cellStyle name="20% — акцент2" xfId="23" builtinId="34" customBuiltin="1"/>
    <cellStyle name="20% — акцент2 2" xfId="46"/>
    <cellStyle name="20% — акцент2 2 2" xfId="75"/>
    <cellStyle name="20% — акцент2 3" xfId="62"/>
    <cellStyle name="20% — акцент3" xfId="27" builtinId="38" customBuiltin="1"/>
    <cellStyle name="20% — акцент3 2" xfId="48"/>
    <cellStyle name="20% — акцент3 2 2" xfId="77"/>
    <cellStyle name="20% — акцент3 3" xfId="64"/>
    <cellStyle name="20% — акцент4" xfId="31" builtinId="42" customBuiltin="1"/>
    <cellStyle name="20% — акцент4 2" xfId="50"/>
    <cellStyle name="20% — акцент4 2 2" xfId="79"/>
    <cellStyle name="20% — акцент4 3" xfId="66"/>
    <cellStyle name="20% — акцент5" xfId="35" builtinId="46" customBuiltin="1"/>
    <cellStyle name="20% — акцент5 2" xfId="52"/>
    <cellStyle name="20% — акцент5 2 2" xfId="81"/>
    <cellStyle name="20% — акцент5 3" xfId="68"/>
    <cellStyle name="20% — акцент6" xfId="39" builtinId="50" customBuiltin="1"/>
    <cellStyle name="20% — акцент6 2" xfId="54"/>
    <cellStyle name="20% — акцент6 2 2" xfId="83"/>
    <cellStyle name="20% — акцент6 3" xfId="70"/>
    <cellStyle name="40% — акцент1" xfId="20" builtinId="31" customBuiltin="1"/>
    <cellStyle name="40% — акцент1 2" xfId="45"/>
    <cellStyle name="40% — акцент1 2 2" xfId="74"/>
    <cellStyle name="40% — акцент1 3" xfId="61"/>
    <cellStyle name="40% — акцент2" xfId="24" builtinId="35" customBuiltin="1"/>
    <cellStyle name="40% — акцент2 2" xfId="47"/>
    <cellStyle name="40% — акцент2 2 2" xfId="76"/>
    <cellStyle name="40% — акцент2 3" xfId="63"/>
    <cellStyle name="40% — акцент3" xfId="28" builtinId="39" customBuiltin="1"/>
    <cellStyle name="40% — акцент3 2" xfId="49"/>
    <cellStyle name="40% — акцент3 2 2" xfId="78"/>
    <cellStyle name="40% — акцент3 3" xfId="65"/>
    <cellStyle name="40% — акцент4" xfId="32" builtinId="43" customBuiltin="1"/>
    <cellStyle name="40% — акцент4 2" xfId="51"/>
    <cellStyle name="40% — акцент4 2 2" xfId="80"/>
    <cellStyle name="40% — акцент4 3" xfId="67"/>
    <cellStyle name="40% — акцент5" xfId="36" builtinId="47" customBuiltin="1"/>
    <cellStyle name="40% — акцент5 2" xfId="53"/>
    <cellStyle name="40% — акцент5 2 2" xfId="82"/>
    <cellStyle name="40% — акцент5 3" xfId="69"/>
    <cellStyle name="40% — акцент6" xfId="40" builtinId="51" customBuiltin="1"/>
    <cellStyle name="40% — акцент6 2" xfId="55"/>
    <cellStyle name="40% — акцент6 2 2" xfId="84"/>
    <cellStyle name="40% — акцент6 3" xfId="7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 3" xfId="56"/>
    <cellStyle name="Обычный 3 2" xfId="85"/>
    <cellStyle name="Обычный 4" xfId="58"/>
    <cellStyle name="Обычный 5" xfId="87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3"/>
    <cellStyle name="Примечание 2 2" xfId="72"/>
    <cellStyle name="Примечание 3" xfId="59"/>
    <cellStyle name="Связанная ячейка" xfId="12" builtinId="24" customBuiltin="1"/>
    <cellStyle name="Текст предупреждения" xfId="14" builtinId="11" customBuiltin="1"/>
    <cellStyle name="Финансовый" xfId="57" builtinId="3"/>
    <cellStyle name="Финансовый 2" xfId="86"/>
    <cellStyle name="Финансовый 5" xfId="88"/>
    <cellStyle name="Хороший" xfId="6" builtinId="26" customBuiltin="1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  <color rgb="FFC7DFDB"/>
      <color rgb="FFBAD8D3"/>
      <color rgb="FFE6EF93"/>
      <color rgb="FF55C3C0"/>
      <color rgb="FF60B6B8"/>
      <color rgb="FF96A9D0"/>
      <color rgb="FF9FC9C2"/>
      <color rgb="FF9FC9C8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D1451"/>
  <sheetViews>
    <sheetView tabSelected="1" zoomScale="70" zoomScaleNormal="7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N17" sqref="N17"/>
    </sheetView>
  </sheetViews>
  <sheetFormatPr defaultColWidth="9.33203125" defaultRowHeight="12.75" x14ac:dyDescent="0.2"/>
  <cols>
    <col min="1" max="1" width="5.33203125" style="725" customWidth="1"/>
    <col min="2" max="2" width="85.5" style="459" customWidth="1"/>
    <col min="3" max="3" width="14.5" style="459" customWidth="1"/>
    <col min="4" max="4" width="14.6640625" style="459" customWidth="1"/>
    <col min="5" max="5" width="14.83203125" style="688" customWidth="1"/>
    <col min="6" max="6" width="9.33203125" style="725" customWidth="1"/>
    <col min="7" max="7" width="15.5" style="725" customWidth="1"/>
    <col min="8" max="8" width="24.83203125" style="725" customWidth="1"/>
    <col min="9" max="9" width="18.5" style="38" customWidth="1"/>
    <col min="10" max="10" width="9.5" style="17" customWidth="1"/>
    <col min="11" max="11" width="13.1640625" style="24" customWidth="1"/>
    <col min="12" max="12" width="14.6640625" style="24" customWidth="1"/>
    <col min="13" max="13" width="16.83203125" style="14" customWidth="1"/>
    <col min="14" max="14" width="14" style="28" customWidth="1"/>
    <col min="15" max="15" width="20" style="38" customWidth="1"/>
    <col min="16" max="16" width="13.6640625" style="38" customWidth="1"/>
    <col min="17" max="17" width="12.1640625" style="38" customWidth="1"/>
    <col min="18" max="18" width="22.33203125" style="2" customWidth="1"/>
    <col min="19" max="19" width="17.33203125" style="24" customWidth="1"/>
    <col min="20" max="20" width="15.83203125" style="38" customWidth="1"/>
    <col min="21" max="21" width="9.5" style="44" customWidth="1"/>
    <col min="22" max="22" width="9.33203125" style="1"/>
    <col min="23" max="23" width="11.6640625" style="1" bestFit="1" customWidth="1"/>
    <col min="24" max="82" width="9.33203125" style="1"/>
  </cols>
  <sheetData>
    <row r="1" spans="1:82" s="1" customFormat="1" ht="36" customHeight="1" x14ac:dyDescent="0.2">
      <c r="A1" s="687"/>
      <c r="B1" s="458"/>
      <c r="C1" s="458"/>
      <c r="D1" s="458"/>
      <c r="E1" s="688"/>
      <c r="F1" s="687"/>
      <c r="G1" s="687"/>
      <c r="H1" s="689"/>
      <c r="I1" s="13"/>
      <c r="J1" s="15"/>
      <c r="K1" s="23"/>
      <c r="L1" s="23"/>
      <c r="M1" s="11"/>
      <c r="N1" s="26"/>
      <c r="O1" s="60"/>
      <c r="P1" s="60"/>
      <c r="Q1" s="60"/>
      <c r="R1" s="577" t="s">
        <v>1174</v>
      </c>
      <c r="S1" s="577"/>
      <c r="T1" s="578"/>
      <c r="U1" s="578"/>
    </row>
    <row r="2" spans="1:82" s="1" customFormat="1" ht="28.5" customHeight="1" x14ac:dyDescent="0.2">
      <c r="A2" s="690" t="s">
        <v>1765</v>
      </c>
      <c r="B2" s="690"/>
      <c r="C2" s="690"/>
      <c r="D2" s="690"/>
      <c r="E2" s="690"/>
      <c r="F2" s="690"/>
      <c r="G2" s="690"/>
      <c r="H2" s="690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</row>
    <row r="3" spans="1:82" s="1" customFormat="1" ht="15" customHeight="1" x14ac:dyDescent="0.2">
      <c r="A3" s="691" t="s">
        <v>0</v>
      </c>
      <c r="B3" s="691"/>
      <c r="C3" s="691"/>
      <c r="D3" s="691"/>
      <c r="E3" s="691"/>
      <c r="F3" s="691"/>
      <c r="G3" s="691"/>
      <c r="H3" s="691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</row>
    <row r="4" spans="1:82" ht="26.25" customHeight="1" x14ac:dyDescent="0.2">
      <c r="A4" s="692" t="s">
        <v>1</v>
      </c>
      <c r="B4" s="692" t="s">
        <v>68</v>
      </c>
      <c r="C4" s="693" t="s">
        <v>193</v>
      </c>
      <c r="D4" s="694"/>
      <c r="E4" s="692" t="s">
        <v>2</v>
      </c>
      <c r="F4" s="692"/>
      <c r="G4" s="695" t="s">
        <v>112</v>
      </c>
      <c r="H4" s="696" t="s">
        <v>3</v>
      </c>
      <c r="I4" s="573" t="s">
        <v>4</v>
      </c>
      <c r="J4" s="584" t="s">
        <v>5</v>
      </c>
      <c r="K4" s="587" t="s">
        <v>6</v>
      </c>
      <c r="L4" s="588" t="s">
        <v>7</v>
      </c>
      <c r="M4" s="588"/>
      <c r="N4" s="589" t="s">
        <v>87</v>
      </c>
      <c r="O4" s="580" t="s">
        <v>8</v>
      </c>
      <c r="P4" s="580"/>
      <c r="Q4" s="580"/>
      <c r="R4" s="580"/>
      <c r="S4" s="587" t="s">
        <v>9</v>
      </c>
      <c r="T4" s="590" t="s">
        <v>10</v>
      </c>
      <c r="U4" s="572" t="s">
        <v>11</v>
      </c>
    </row>
    <row r="5" spans="1:82" ht="60.75" customHeight="1" x14ac:dyDescent="0.2">
      <c r="A5" s="692"/>
      <c r="B5" s="692"/>
      <c r="C5" s="696" t="s">
        <v>169</v>
      </c>
      <c r="D5" s="696" t="s">
        <v>170</v>
      </c>
      <c r="E5" s="696" t="s">
        <v>12</v>
      </c>
      <c r="F5" s="696" t="s">
        <v>13</v>
      </c>
      <c r="G5" s="697"/>
      <c r="H5" s="696"/>
      <c r="I5" s="573"/>
      <c r="J5" s="585"/>
      <c r="K5" s="587"/>
      <c r="L5" s="76" t="s">
        <v>14</v>
      </c>
      <c r="M5" s="66" t="s">
        <v>15</v>
      </c>
      <c r="N5" s="589"/>
      <c r="O5" s="76" t="s">
        <v>14</v>
      </c>
      <c r="P5" s="75" t="s">
        <v>16</v>
      </c>
      <c r="Q5" s="75" t="s">
        <v>17</v>
      </c>
      <c r="R5" s="76" t="s">
        <v>18</v>
      </c>
      <c r="S5" s="587"/>
      <c r="T5" s="590"/>
      <c r="U5" s="572"/>
    </row>
    <row r="6" spans="1:82" ht="39" customHeight="1" x14ac:dyDescent="0.2">
      <c r="A6" s="692"/>
      <c r="B6" s="692"/>
      <c r="C6" s="696"/>
      <c r="D6" s="696"/>
      <c r="E6" s="696"/>
      <c r="F6" s="696"/>
      <c r="G6" s="698"/>
      <c r="H6" s="696"/>
      <c r="I6" s="573"/>
      <c r="J6" s="586"/>
      <c r="K6" s="34" t="s">
        <v>19</v>
      </c>
      <c r="L6" s="34" t="s">
        <v>19</v>
      </c>
      <c r="M6" s="77" t="s">
        <v>19</v>
      </c>
      <c r="N6" s="77" t="s">
        <v>20</v>
      </c>
      <c r="O6" s="34" t="s">
        <v>21</v>
      </c>
      <c r="P6" s="74" t="s">
        <v>21</v>
      </c>
      <c r="Q6" s="74" t="s">
        <v>21</v>
      </c>
      <c r="R6" s="34" t="s">
        <v>21</v>
      </c>
      <c r="S6" s="34" t="s">
        <v>22</v>
      </c>
      <c r="T6" s="54" t="s">
        <v>22</v>
      </c>
      <c r="U6" s="572"/>
    </row>
    <row r="7" spans="1:82" s="2" customFormat="1" ht="13.5" customHeight="1" x14ac:dyDescent="0.2">
      <c r="A7" s="699" t="s">
        <v>23</v>
      </c>
      <c r="B7" s="699" t="s">
        <v>24</v>
      </c>
      <c r="C7" s="417"/>
      <c r="D7" s="417"/>
      <c r="E7" s="700">
        <v>3</v>
      </c>
      <c r="F7" s="699" t="s">
        <v>26</v>
      </c>
      <c r="G7" s="699"/>
      <c r="H7" s="699" t="s">
        <v>27</v>
      </c>
      <c r="I7" s="37" t="s">
        <v>28</v>
      </c>
      <c r="J7" s="67" t="s">
        <v>29</v>
      </c>
      <c r="K7" s="53" t="s">
        <v>30</v>
      </c>
      <c r="L7" s="53" t="s">
        <v>31</v>
      </c>
      <c r="M7" s="42" t="s">
        <v>32</v>
      </c>
      <c r="N7" s="68" t="s">
        <v>33</v>
      </c>
      <c r="O7" s="53" t="s">
        <v>34</v>
      </c>
      <c r="P7" s="37" t="s">
        <v>35</v>
      </c>
      <c r="Q7" s="37" t="s">
        <v>36</v>
      </c>
      <c r="R7" s="53" t="s">
        <v>37</v>
      </c>
      <c r="S7" s="53" t="s">
        <v>38</v>
      </c>
      <c r="T7" s="55" t="s">
        <v>39</v>
      </c>
      <c r="U7" s="48" t="s">
        <v>40</v>
      </c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</row>
    <row r="8" spans="1:82" s="6" customFormat="1" ht="13.35" customHeight="1" x14ac:dyDescent="0.2">
      <c r="A8" s="574" t="s">
        <v>67</v>
      </c>
      <c r="B8" s="574"/>
      <c r="C8" s="187"/>
      <c r="D8" s="187"/>
      <c r="E8" s="188">
        <f>E9+E12+E15</f>
        <v>564</v>
      </c>
      <c r="F8" s="189"/>
      <c r="G8" s="189"/>
      <c r="H8" s="187"/>
      <c r="I8" s="189"/>
      <c r="J8" s="188"/>
      <c r="K8" s="190">
        <f>K9+K12+K15</f>
        <v>1088074.3999999999</v>
      </c>
      <c r="L8" s="190">
        <f>L9+L12+L15</f>
        <v>916693.3600000001</v>
      </c>
      <c r="M8" s="190">
        <f>M9+M12+M15</f>
        <v>88582.76999999999</v>
      </c>
      <c r="N8" s="191">
        <f>N9+N12+N15</f>
        <v>21040</v>
      </c>
      <c r="O8" s="190">
        <f>O9+O12+O15</f>
        <v>1729237517.5615187</v>
      </c>
      <c r="P8" s="189"/>
      <c r="Q8" s="189"/>
      <c r="R8" s="190">
        <f>O8</f>
        <v>1729237517.5615187</v>
      </c>
      <c r="S8" s="190"/>
      <c r="T8" s="192"/>
      <c r="U8" s="193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</row>
    <row r="9" spans="1:82" s="3" customFormat="1" ht="13.35" customHeight="1" x14ac:dyDescent="0.2">
      <c r="A9" s="569" t="s">
        <v>1092</v>
      </c>
      <c r="B9" s="569"/>
      <c r="C9" s="179"/>
      <c r="D9" s="179"/>
      <c r="E9" s="180">
        <f>E74+E250+E265+E284+E317+E372+E388+E415+E432+E451+E494+E516+E526+E540+E566+E621+E667</f>
        <v>180</v>
      </c>
      <c r="F9" s="178"/>
      <c r="G9" s="178"/>
      <c r="H9" s="179"/>
      <c r="I9" s="178"/>
      <c r="J9" s="181"/>
      <c r="K9" s="182">
        <f>K74+K250+K265+K284+K317+K372+K388+K415+K432+K451+K494+K516+K526+K540+K566+K621+K667</f>
        <v>349304.19999999995</v>
      </c>
      <c r="L9" s="182">
        <f>L74+L250+L265+L284+L317+L372+L388+L415+L432+L451+L494+L516+L526+L540+L566+L621+L667</f>
        <v>296306.7</v>
      </c>
      <c r="M9" s="182">
        <f>M74+M250+M265+M284+M317+M372+M388+M415+M432+M451+M494+M516+M526+M540+M566+M621+M667</f>
        <v>67192.37</v>
      </c>
      <c r="N9" s="182">
        <f>N74+N250+N265+N284+N317+N372+N388+N415+N432+N451+N494+N516+N526+N540+N566+N621+N667</f>
        <v>6484</v>
      </c>
      <c r="O9" s="182">
        <f>O74+O250+O265+O284+O317+O372+O388+O415+O432+O451+O494+O516+O526+O540+O566+O621+O667</f>
        <v>597627556.9284513</v>
      </c>
      <c r="P9" s="178"/>
      <c r="Q9" s="178"/>
      <c r="R9" s="183">
        <f>O9</f>
        <v>597627556.9284513</v>
      </c>
      <c r="S9" s="183"/>
      <c r="T9" s="184"/>
      <c r="U9" s="225">
        <v>2025</v>
      </c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</row>
    <row r="10" spans="1:82" s="3" customFormat="1" ht="13.35" customHeight="1" x14ac:dyDescent="0.2">
      <c r="A10" s="178"/>
      <c r="B10" s="179" t="s">
        <v>1090</v>
      </c>
      <c r="C10" s="179"/>
      <c r="D10" s="179"/>
      <c r="E10" s="180">
        <f>E9-E11</f>
        <v>148</v>
      </c>
      <c r="F10" s="178"/>
      <c r="G10" s="226" t="s">
        <v>114</v>
      </c>
      <c r="H10" s="179"/>
      <c r="I10" s="178"/>
      <c r="J10" s="181"/>
      <c r="K10" s="182">
        <f>K9-K11</f>
        <v>231567.16999999993</v>
      </c>
      <c r="L10" s="182">
        <f t="shared" ref="L10:Q10" si="0">L9-L11</f>
        <v>197296</v>
      </c>
      <c r="M10" s="182">
        <f t="shared" si="0"/>
        <v>62771.67</v>
      </c>
      <c r="N10" s="182">
        <f t="shared" si="0"/>
        <v>4397</v>
      </c>
      <c r="O10" s="182">
        <f>O9-O11</f>
        <v>550105303.22005129</v>
      </c>
      <c r="P10" s="182">
        <f t="shared" si="0"/>
        <v>0</v>
      </c>
      <c r="Q10" s="182">
        <f t="shared" si="0"/>
        <v>0</v>
      </c>
      <c r="R10" s="183">
        <f>R9-R11</f>
        <v>550105303.22005129</v>
      </c>
      <c r="S10" s="183"/>
      <c r="T10" s="184"/>
      <c r="U10" s="225">
        <v>2025</v>
      </c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</row>
    <row r="11" spans="1:82" s="46" customFormat="1" ht="13.35" customHeight="1" x14ac:dyDescent="0.2">
      <c r="A11" s="125"/>
      <c r="B11" s="128" t="s">
        <v>1091</v>
      </c>
      <c r="C11" s="128"/>
      <c r="D11" s="128"/>
      <c r="E11" s="129">
        <v>32</v>
      </c>
      <c r="F11" s="125"/>
      <c r="G11" s="139" t="s">
        <v>113</v>
      </c>
      <c r="H11" s="128"/>
      <c r="I11" s="125"/>
      <c r="J11" s="130"/>
      <c r="K11" s="131">
        <f>K58+K59+K60+K61+K62+K63+K64+K65+K66+K68+K69+K70+K71+K73+K244+K246+K247+K248+K315+K449+K450+K491+K525+K539+K558+K559+K560+K561+K562+K563+K564+K565+K489</f>
        <v>117737.03000000001</v>
      </c>
      <c r="L11" s="131">
        <f t="shared" ref="L11:R11" si="1">L58+L59+L60+L61+L62+L63+L64+L65+L66+L68+L69+L70+L71+L73+L244+L246+L247+L248+L315+L449+L450+L491+L525+L539+L558+L559+L560+L561+L562+L563+L564+L565+L489</f>
        <v>99010.7</v>
      </c>
      <c r="M11" s="131">
        <f t="shared" si="1"/>
        <v>4420.7</v>
      </c>
      <c r="N11" s="131">
        <f t="shared" si="1"/>
        <v>2087</v>
      </c>
      <c r="O11" s="131">
        <f t="shared" si="1"/>
        <v>47522253.708399996</v>
      </c>
      <c r="P11" s="131">
        <f t="shared" si="1"/>
        <v>0</v>
      </c>
      <c r="Q11" s="131">
        <f t="shared" si="1"/>
        <v>0</v>
      </c>
      <c r="R11" s="131">
        <f t="shared" si="1"/>
        <v>47522253.708399996</v>
      </c>
      <c r="S11" s="132"/>
      <c r="T11" s="145"/>
      <c r="U11" s="146">
        <v>2025</v>
      </c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</row>
    <row r="12" spans="1:82" s="3" customFormat="1" ht="13.35" customHeight="1" x14ac:dyDescent="0.2">
      <c r="A12" s="569" t="s">
        <v>1093</v>
      </c>
      <c r="B12" s="569"/>
      <c r="C12" s="179"/>
      <c r="D12" s="179"/>
      <c r="E12" s="180">
        <f>E129+E256+E267+E291+E335+E377+E396+E423+E434+E463+E504+E519+E531+E542+E575+E645+E669</f>
        <v>158</v>
      </c>
      <c r="F12" s="178"/>
      <c r="G12" s="178"/>
      <c r="H12" s="179"/>
      <c r="I12" s="178"/>
      <c r="J12" s="181"/>
      <c r="K12" s="182">
        <f>K129+K256+K267+K291+K335+K377+K396+K423+K434+K463+K504+K519+K531+K542+K575+K645+K669</f>
        <v>280252.56999999995</v>
      </c>
      <c r="L12" s="182">
        <f>L129+L256+L267+L291+L335+L377+L396+L423+L434+L463+L504+L519+L531+L542+L575+L645+L669</f>
        <v>231874.55</v>
      </c>
      <c r="M12" s="182">
        <f>M129+M256+M267+M291+M335+M377+M396+M423+M434+M463+M504+M519+M531+M542+M575+M645+M669</f>
        <v>10744.839999999998</v>
      </c>
      <c r="N12" s="182">
        <f>N129+N256+N267+N291+N335+N377+N396+N423+N434+N463+N504+N519+N531+N542+N575+N645+N669</f>
        <v>5249</v>
      </c>
      <c r="O12" s="182">
        <f>O129+O256+O267+O291+O335+O377+O396+O423+O434+O463+O504+O519+O531+O542+O575+O645+O669</f>
        <v>599500966.36175013</v>
      </c>
      <c r="P12" s="185"/>
      <c r="Q12" s="185"/>
      <c r="R12" s="183">
        <f>O12</f>
        <v>599500966.36175013</v>
      </c>
      <c r="S12" s="183"/>
      <c r="T12" s="184"/>
      <c r="U12" s="225">
        <v>2026</v>
      </c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</row>
    <row r="13" spans="1:82" s="3" customFormat="1" ht="13.35" customHeight="1" x14ac:dyDescent="0.2">
      <c r="A13" s="178"/>
      <c r="B13" s="179" t="s">
        <v>1094</v>
      </c>
      <c r="C13" s="179"/>
      <c r="D13" s="179"/>
      <c r="E13" s="180">
        <f>E12-E14</f>
        <v>126</v>
      </c>
      <c r="F13" s="178"/>
      <c r="G13" s="226" t="s">
        <v>114</v>
      </c>
      <c r="H13" s="179"/>
      <c r="I13" s="178"/>
      <c r="J13" s="181"/>
      <c r="K13" s="182">
        <f t="shared" ref="K13:Q13" si="2">K12-K14</f>
        <v>180717.80999999997</v>
      </c>
      <c r="L13" s="182">
        <f t="shared" si="2"/>
        <v>145270.25999999998</v>
      </c>
      <c r="M13" s="182">
        <f t="shared" si="2"/>
        <v>10744.839999999998</v>
      </c>
      <c r="N13" s="182">
        <f t="shared" si="2"/>
        <v>3556</v>
      </c>
      <c r="O13" s="182">
        <f t="shared" si="2"/>
        <v>571240559.79620016</v>
      </c>
      <c r="P13" s="182">
        <f t="shared" si="2"/>
        <v>0</v>
      </c>
      <c r="Q13" s="182">
        <f t="shared" si="2"/>
        <v>0</v>
      </c>
      <c r="R13" s="183">
        <f>O13</f>
        <v>571240559.79620016</v>
      </c>
      <c r="S13" s="183"/>
      <c r="T13" s="184"/>
      <c r="U13" s="225">
        <v>2026</v>
      </c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</row>
    <row r="14" spans="1:82" s="46" customFormat="1" ht="13.35" customHeight="1" x14ac:dyDescent="0.2">
      <c r="A14" s="125"/>
      <c r="B14" s="128" t="s">
        <v>1095</v>
      </c>
      <c r="C14" s="128"/>
      <c r="D14" s="128"/>
      <c r="E14" s="129">
        <v>32</v>
      </c>
      <c r="F14" s="125"/>
      <c r="G14" s="139" t="s">
        <v>113</v>
      </c>
      <c r="H14" s="128"/>
      <c r="I14" s="125"/>
      <c r="J14" s="130"/>
      <c r="K14" s="131">
        <f t="shared" ref="K14:R14" si="3">K114+K115+K117+K118+K119+K120+K122+K123+K124+K125+K126+K127+K253+K327+K328+K330+K329+K331+K332+K333+K334+K420+K460+K461+K462+K502+K572+K573+K574+K637+K641+K642</f>
        <v>99534.75999999998</v>
      </c>
      <c r="L14" s="131">
        <f t="shared" si="3"/>
        <v>86604.290000000008</v>
      </c>
      <c r="M14" s="131">
        <f t="shared" si="3"/>
        <v>0</v>
      </c>
      <c r="N14" s="131">
        <f t="shared" si="3"/>
        <v>1693</v>
      </c>
      <c r="O14" s="131">
        <f t="shared" si="3"/>
        <v>28260406.565550003</v>
      </c>
      <c r="P14" s="131">
        <f t="shared" si="3"/>
        <v>0</v>
      </c>
      <c r="Q14" s="131">
        <f t="shared" si="3"/>
        <v>0</v>
      </c>
      <c r="R14" s="131">
        <f t="shared" si="3"/>
        <v>28260406.565550003</v>
      </c>
      <c r="S14" s="132"/>
      <c r="T14" s="145"/>
      <c r="U14" s="146">
        <v>2026</v>
      </c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</row>
    <row r="15" spans="1:82" s="3" customFormat="1" ht="13.35" customHeight="1" x14ac:dyDescent="0.2">
      <c r="A15" s="569" t="s">
        <v>1096</v>
      </c>
      <c r="B15" s="569"/>
      <c r="C15" s="179"/>
      <c r="D15" s="179"/>
      <c r="E15" s="180">
        <f>E240+E261+E269+E304+E361+E382+E401+E428+E436+E475+E510+E522+E536+E544+E601+E659+E671</f>
        <v>226</v>
      </c>
      <c r="F15" s="178"/>
      <c r="G15" s="178"/>
      <c r="H15" s="179"/>
      <c r="I15" s="178"/>
      <c r="J15" s="181"/>
      <c r="K15" s="182">
        <f>K240+K261+K269+K304+K361+K382+K401+K428+K436+K475+K510+K522+K536+K544+K601+K659+K671</f>
        <v>458517.63</v>
      </c>
      <c r="L15" s="182">
        <f>L240+L261+L269+L304+L361+L382+L401+L428+L436+L475+L510+L522+L536+L544+L601+L659+L671</f>
        <v>388512.11000000016</v>
      </c>
      <c r="M15" s="182">
        <f>M240+M261+M269+M304+M361+M382+M401+M428+M436+M475+M510+M522+M536+M544+M601+M659+M671</f>
        <v>10645.560000000001</v>
      </c>
      <c r="N15" s="182">
        <f>N240+N261+N269+N304+N361+N382+N401+N428+N436+N475+N510+N522+N536+N544+N601+N659+N671</f>
        <v>9307</v>
      </c>
      <c r="O15" s="182">
        <f>O240+O261+O269+O304+O361+O382+O401+O428+O436+O475+O510+O522+O536+O544+O601+O659+O671</f>
        <v>532108994.27131724</v>
      </c>
      <c r="P15" s="178"/>
      <c r="Q15" s="178"/>
      <c r="R15" s="183">
        <f>O15</f>
        <v>532108994.27131724</v>
      </c>
      <c r="S15" s="183"/>
      <c r="T15" s="184"/>
      <c r="U15" s="225">
        <v>2027</v>
      </c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</row>
    <row r="16" spans="1:82" s="3" customFormat="1" ht="13.35" customHeight="1" x14ac:dyDescent="0.2">
      <c r="A16" s="178"/>
      <c r="B16" s="179" t="s">
        <v>1097</v>
      </c>
      <c r="C16" s="179"/>
      <c r="D16" s="179"/>
      <c r="E16" s="180">
        <f>E15-E17</f>
        <v>162</v>
      </c>
      <c r="F16" s="178"/>
      <c r="G16" s="226" t="s">
        <v>114</v>
      </c>
      <c r="H16" s="179"/>
      <c r="I16" s="178"/>
      <c r="J16" s="181"/>
      <c r="K16" s="182">
        <f t="shared" ref="K16:R16" si="4">K15-K17</f>
        <v>250304.29</v>
      </c>
      <c r="L16" s="182">
        <f t="shared" si="4"/>
        <v>215412.13000000015</v>
      </c>
      <c r="M16" s="182">
        <f t="shared" si="4"/>
        <v>10645.560000000001</v>
      </c>
      <c r="N16" s="182">
        <f t="shared" si="4"/>
        <v>5482</v>
      </c>
      <c r="O16" s="182">
        <f>O15-O17</f>
        <v>478424600.76651722</v>
      </c>
      <c r="P16" s="182">
        <f t="shared" si="4"/>
        <v>0</v>
      </c>
      <c r="Q16" s="182">
        <f t="shared" si="4"/>
        <v>0</v>
      </c>
      <c r="R16" s="183">
        <f t="shared" si="4"/>
        <v>478424600.76651722</v>
      </c>
      <c r="S16" s="183"/>
      <c r="T16" s="184"/>
      <c r="U16" s="225">
        <v>2027</v>
      </c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</row>
    <row r="17" spans="1:82" s="46" customFormat="1" ht="13.35" customHeight="1" x14ac:dyDescent="0.2">
      <c r="A17" s="125"/>
      <c r="B17" s="128" t="s">
        <v>1098</v>
      </c>
      <c r="C17" s="128"/>
      <c r="D17" s="128"/>
      <c r="E17" s="129">
        <v>64</v>
      </c>
      <c r="F17" s="125"/>
      <c r="G17" s="139" t="s">
        <v>113</v>
      </c>
      <c r="H17" s="128"/>
      <c r="I17" s="125"/>
      <c r="J17" s="130"/>
      <c r="K17" s="131">
        <f t="shared" ref="K17:R17" si="5">K196+K198+K199+K200+K201+K202+K203+K205+K204+K206+K207+K208+K209+K210+K211+K212+K213+K214+K215+K216+K217+K218+K219+K220+K221+K222+K223+K224+K225+K226+K227+K228+K229+K230+K231+K232+K233+K234+K235+K236+K237+K238+K239+K353+K354+K355+K356+K358+K359+K360+K380+K471+K472+K473+K474+K543+K593+K594+K595+K596+K597+K598+K599+K600</f>
        <v>208213.34</v>
      </c>
      <c r="L17" s="131">
        <f t="shared" si="5"/>
        <v>173099.98</v>
      </c>
      <c r="M17" s="131">
        <f t="shared" si="5"/>
        <v>0</v>
      </c>
      <c r="N17" s="131">
        <f t="shared" si="5"/>
        <v>3825</v>
      </c>
      <c r="O17" s="131">
        <f t="shared" si="5"/>
        <v>53684393.504800007</v>
      </c>
      <c r="P17" s="131">
        <f t="shared" si="5"/>
        <v>0</v>
      </c>
      <c r="Q17" s="131">
        <f t="shared" si="5"/>
        <v>0</v>
      </c>
      <c r="R17" s="131">
        <f t="shared" si="5"/>
        <v>53684393.504800007</v>
      </c>
      <c r="S17" s="132"/>
      <c r="T17" s="145"/>
      <c r="U17" s="146">
        <v>2027</v>
      </c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</row>
    <row r="18" spans="1:82" s="2" customFormat="1" ht="13.35" customHeight="1" x14ac:dyDescent="0.2">
      <c r="A18" s="410"/>
      <c r="B18" s="701" t="s">
        <v>56</v>
      </c>
      <c r="C18" s="701"/>
      <c r="D18" s="701"/>
      <c r="E18" s="702"/>
      <c r="F18" s="410"/>
      <c r="G18" s="410"/>
      <c r="H18" s="411"/>
      <c r="I18" s="89"/>
      <c r="J18" s="91"/>
      <c r="K18" s="29"/>
      <c r="L18" s="29"/>
      <c r="M18" s="30"/>
      <c r="N18" s="95"/>
      <c r="O18" s="29"/>
      <c r="P18" s="29"/>
      <c r="Q18" s="29"/>
      <c r="R18" s="117"/>
      <c r="S18" s="90"/>
      <c r="T18" s="141"/>
      <c r="U18" s="44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</row>
    <row r="19" spans="1:82" s="2" customFormat="1" ht="13.35" customHeight="1" x14ac:dyDescent="0.2">
      <c r="A19" s="361">
        <v>1</v>
      </c>
      <c r="B19" s="360" t="s">
        <v>1783</v>
      </c>
      <c r="C19" s="374" t="s">
        <v>1785</v>
      </c>
      <c r="D19" s="374" t="s">
        <v>1786</v>
      </c>
      <c r="E19" s="416" t="s">
        <v>1784</v>
      </c>
      <c r="F19" s="417"/>
      <c r="G19" s="361" t="s">
        <v>114</v>
      </c>
      <c r="H19" s="523" t="s">
        <v>94</v>
      </c>
      <c r="I19" s="478">
        <v>1</v>
      </c>
      <c r="J19" s="85">
        <v>3</v>
      </c>
      <c r="K19" s="336">
        <v>258.45999999999998</v>
      </c>
      <c r="L19" s="336">
        <v>199.8</v>
      </c>
      <c r="M19" s="508">
        <v>100.3</v>
      </c>
      <c r="N19" s="478">
        <v>29</v>
      </c>
      <c r="O19" s="29">
        <f>'Раздел 2'!C19</f>
        <v>47755.68</v>
      </c>
      <c r="P19" s="29">
        <v>0</v>
      </c>
      <c r="Q19" s="29">
        <v>0</v>
      </c>
      <c r="R19" s="29">
        <f t="shared" ref="R19:R51" si="6">O19</f>
        <v>47755.68</v>
      </c>
      <c r="S19" s="150">
        <f t="shared" ref="S19:S35" si="7">O19/L19</f>
        <v>239.01741741741739</v>
      </c>
      <c r="T19" s="292">
        <v>10936.759999999998</v>
      </c>
      <c r="U19" s="44">
        <v>2025</v>
      </c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</row>
    <row r="20" spans="1:82" s="2" customFormat="1" ht="13.35" customHeight="1" x14ac:dyDescent="0.2">
      <c r="A20" s="445">
        <v>2</v>
      </c>
      <c r="B20" s="449" t="s">
        <v>1261</v>
      </c>
      <c r="C20" s="488" t="s">
        <v>1262</v>
      </c>
      <c r="D20" s="488" t="s">
        <v>1229</v>
      </c>
      <c r="E20" s="703">
        <v>1960</v>
      </c>
      <c r="F20" s="704"/>
      <c r="G20" s="361" t="s">
        <v>114</v>
      </c>
      <c r="H20" s="418" t="s">
        <v>1176</v>
      </c>
      <c r="I20" s="435">
        <v>5</v>
      </c>
      <c r="J20" s="436">
        <v>2</v>
      </c>
      <c r="K20" s="437">
        <v>1925</v>
      </c>
      <c r="L20" s="437">
        <v>1592</v>
      </c>
      <c r="M20" s="437">
        <v>0</v>
      </c>
      <c r="N20" s="435">
        <v>40</v>
      </c>
      <c r="O20" s="29">
        <f>'Раздел 2'!C20</f>
        <v>13697880.930871997</v>
      </c>
      <c r="P20" s="29">
        <v>0</v>
      </c>
      <c r="Q20" s="29">
        <v>0</v>
      </c>
      <c r="R20" s="29">
        <f t="shared" si="6"/>
        <v>13697880.930871997</v>
      </c>
      <c r="S20" s="150">
        <f t="shared" si="7"/>
        <v>8604.1965646180888</v>
      </c>
      <c r="T20" s="487">
        <v>10477.1</v>
      </c>
      <c r="U20" s="476">
        <v>2025</v>
      </c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</row>
    <row r="21" spans="1:82" s="2" customFormat="1" ht="13.35" customHeight="1" x14ac:dyDescent="0.2">
      <c r="A21" s="361">
        <v>3</v>
      </c>
      <c r="B21" s="449" t="s">
        <v>1224</v>
      </c>
      <c r="C21" s="488" t="s">
        <v>1228</v>
      </c>
      <c r="D21" s="488" t="s">
        <v>1229</v>
      </c>
      <c r="E21" s="703">
        <v>1962</v>
      </c>
      <c r="F21" s="704"/>
      <c r="G21" s="445" t="s">
        <v>114</v>
      </c>
      <c r="H21" s="705" t="s">
        <v>104</v>
      </c>
      <c r="I21" s="435">
        <v>3</v>
      </c>
      <c r="J21" s="436">
        <v>2</v>
      </c>
      <c r="K21" s="437">
        <v>1048.9000000000001</v>
      </c>
      <c r="L21" s="437">
        <v>957.2</v>
      </c>
      <c r="M21" s="437">
        <v>866.19</v>
      </c>
      <c r="N21" s="435">
        <v>27</v>
      </c>
      <c r="O21" s="29">
        <f>'Раздел 2'!C21</f>
        <v>4595055.3934579995</v>
      </c>
      <c r="P21" s="438">
        <v>0</v>
      </c>
      <c r="Q21" s="438">
        <v>0</v>
      </c>
      <c r="R21" s="438">
        <f t="shared" si="6"/>
        <v>4595055.3934579995</v>
      </c>
      <c r="S21" s="487">
        <f t="shared" si="7"/>
        <v>4800.5175443564558</v>
      </c>
      <c r="T21" s="487">
        <v>35657.959999999992</v>
      </c>
      <c r="U21" s="476">
        <v>2025</v>
      </c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</row>
    <row r="22" spans="1:82" s="2" customFormat="1" ht="13.35" customHeight="1" x14ac:dyDescent="0.2">
      <c r="A22" s="445">
        <v>4</v>
      </c>
      <c r="B22" s="449" t="s">
        <v>1769</v>
      </c>
      <c r="C22" s="488" t="s">
        <v>1770</v>
      </c>
      <c r="D22" s="488" t="s">
        <v>1229</v>
      </c>
      <c r="E22" s="445">
        <v>1952</v>
      </c>
      <c r="F22" s="704"/>
      <c r="G22" s="445" t="s">
        <v>114</v>
      </c>
      <c r="H22" s="705" t="s">
        <v>104</v>
      </c>
      <c r="I22" s="432">
        <v>2</v>
      </c>
      <c r="J22" s="441">
        <v>2</v>
      </c>
      <c r="K22" s="438">
        <v>598.44000000000005</v>
      </c>
      <c r="L22" s="438">
        <v>380</v>
      </c>
      <c r="M22" s="490">
        <v>492.24</v>
      </c>
      <c r="N22" s="436">
        <v>14</v>
      </c>
      <c r="O22" s="29">
        <f>'Раздел 2'!C22</f>
        <v>156718.70000000001</v>
      </c>
      <c r="P22" s="438">
        <v>0</v>
      </c>
      <c r="Q22" s="438">
        <v>0</v>
      </c>
      <c r="R22" s="438">
        <f t="shared" si="6"/>
        <v>156718.70000000001</v>
      </c>
      <c r="S22" s="487">
        <f t="shared" si="7"/>
        <v>412.41763157894741</v>
      </c>
      <c r="T22" s="487">
        <v>37755.050000000003</v>
      </c>
      <c r="U22" s="476">
        <v>2025</v>
      </c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</row>
    <row r="23" spans="1:82" s="2" customFormat="1" ht="13.35" customHeight="1" x14ac:dyDescent="0.2">
      <c r="A23" s="361">
        <v>5</v>
      </c>
      <c r="B23" s="449" t="s">
        <v>1314</v>
      </c>
      <c r="C23" s="488" t="s">
        <v>1315</v>
      </c>
      <c r="D23" s="488" t="s">
        <v>1229</v>
      </c>
      <c r="E23" s="703" t="s">
        <v>46</v>
      </c>
      <c r="F23" s="704"/>
      <c r="G23" s="706" t="s">
        <v>114</v>
      </c>
      <c r="H23" s="462" t="s">
        <v>104</v>
      </c>
      <c r="I23" s="494">
        <v>2</v>
      </c>
      <c r="J23" s="494">
        <v>2</v>
      </c>
      <c r="K23" s="496">
        <v>812.2</v>
      </c>
      <c r="L23" s="496">
        <v>738.2</v>
      </c>
      <c r="M23" s="489">
        <v>738.2</v>
      </c>
      <c r="N23" s="489">
        <v>16</v>
      </c>
      <c r="O23" s="29">
        <f>'Раздел 2'!C23</f>
        <v>6420761.4504000004</v>
      </c>
      <c r="P23" s="438">
        <v>0</v>
      </c>
      <c r="Q23" s="438">
        <v>0</v>
      </c>
      <c r="R23" s="438">
        <f t="shared" ref="R23:R25" si="8">O23</f>
        <v>6420761.4504000004</v>
      </c>
      <c r="S23" s="487">
        <f t="shared" ref="S23:S25" si="9">O23/L23</f>
        <v>8697.8616234082911</v>
      </c>
      <c r="T23" s="166">
        <v>35657.959999999992</v>
      </c>
      <c r="U23" s="476">
        <v>2025</v>
      </c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</row>
    <row r="24" spans="1:82" s="2" customFormat="1" ht="13.35" customHeight="1" x14ac:dyDescent="0.2">
      <c r="A24" s="445">
        <v>6</v>
      </c>
      <c r="B24" s="449" t="s">
        <v>1324</v>
      </c>
      <c r="C24" s="488" t="s">
        <v>1325</v>
      </c>
      <c r="D24" s="488" t="s">
        <v>1260</v>
      </c>
      <c r="E24" s="707">
        <v>1960</v>
      </c>
      <c r="F24" s="704"/>
      <c r="G24" s="706" t="s">
        <v>114</v>
      </c>
      <c r="H24" s="462" t="s">
        <v>1176</v>
      </c>
      <c r="I24" s="494">
        <v>4</v>
      </c>
      <c r="J24" s="494">
        <v>2</v>
      </c>
      <c r="K24" s="496">
        <v>1425</v>
      </c>
      <c r="L24" s="496">
        <v>1291</v>
      </c>
      <c r="M24" s="489">
        <v>89.56</v>
      </c>
      <c r="N24" s="489">
        <v>32</v>
      </c>
      <c r="O24" s="29">
        <f>'Раздел 2'!C24</f>
        <v>2140241.3557199999</v>
      </c>
      <c r="P24" s="438">
        <v>0</v>
      </c>
      <c r="Q24" s="438">
        <v>0</v>
      </c>
      <c r="R24" s="438">
        <f t="shared" si="8"/>
        <v>2140241.3557199999</v>
      </c>
      <c r="S24" s="487">
        <f t="shared" si="9"/>
        <v>1657.8166969171184</v>
      </c>
      <c r="T24" s="550">
        <v>35657.959999999992</v>
      </c>
      <c r="U24" s="534">
        <v>2025</v>
      </c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</row>
    <row r="25" spans="1:82" s="2" customFormat="1" ht="13.35" customHeight="1" x14ac:dyDescent="0.2">
      <c r="A25" s="361">
        <v>7</v>
      </c>
      <c r="B25" s="360" t="s">
        <v>1225</v>
      </c>
      <c r="C25" s="374" t="s">
        <v>1230</v>
      </c>
      <c r="D25" s="374" t="s">
        <v>1231</v>
      </c>
      <c r="E25" s="707" t="s">
        <v>57</v>
      </c>
      <c r="F25" s="417"/>
      <c r="G25" s="361" t="s">
        <v>114</v>
      </c>
      <c r="H25" s="523" t="s">
        <v>104</v>
      </c>
      <c r="I25" s="52">
        <v>3</v>
      </c>
      <c r="J25" s="85">
        <v>3</v>
      </c>
      <c r="K25" s="336">
        <v>959.2</v>
      </c>
      <c r="L25" s="336">
        <v>958.9</v>
      </c>
      <c r="M25" s="336">
        <v>814.3</v>
      </c>
      <c r="N25" s="52">
        <v>18</v>
      </c>
      <c r="O25" s="29">
        <f>'Раздел 2'!C25</f>
        <v>3890020.1830599997</v>
      </c>
      <c r="P25" s="438">
        <v>0</v>
      </c>
      <c r="Q25" s="438">
        <v>0</v>
      </c>
      <c r="R25" s="438">
        <f t="shared" si="8"/>
        <v>3890020.1830599997</v>
      </c>
      <c r="S25" s="487">
        <f t="shared" si="9"/>
        <v>4056.7527198456564</v>
      </c>
      <c r="T25" s="297">
        <v>21963.120000000006</v>
      </c>
      <c r="U25" s="44">
        <v>2025</v>
      </c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</row>
    <row r="26" spans="1:82" s="2" customFormat="1" ht="13.35" customHeight="1" x14ac:dyDescent="0.2">
      <c r="A26" s="445">
        <v>8</v>
      </c>
      <c r="B26" s="360" t="s">
        <v>1371</v>
      </c>
      <c r="C26" s="374" t="s">
        <v>1372</v>
      </c>
      <c r="D26" s="374" t="s">
        <v>1231</v>
      </c>
      <c r="E26" s="707" t="s">
        <v>57</v>
      </c>
      <c r="F26" s="417"/>
      <c r="G26" s="376" t="s">
        <v>114</v>
      </c>
      <c r="H26" s="523" t="s">
        <v>104</v>
      </c>
      <c r="I26" s="98">
        <v>2</v>
      </c>
      <c r="J26" s="98">
        <v>1</v>
      </c>
      <c r="K26" s="379">
        <v>313.5</v>
      </c>
      <c r="L26" s="379">
        <v>288</v>
      </c>
      <c r="M26" s="157">
        <v>288</v>
      </c>
      <c r="N26" s="157">
        <v>8</v>
      </c>
      <c r="O26" s="29">
        <f>'Раздел 2'!C26</f>
        <v>2668747.6261999998</v>
      </c>
      <c r="P26" s="29">
        <v>0</v>
      </c>
      <c r="Q26" s="29">
        <v>0</v>
      </c>
      <c r="R26" s="29">
        <f t="shared" si="6"/>
        <v>2668747.6261999998</v>
      </c>
      <c r="S26" s="150">
        <f t="shared" si="7"/>
        <v>9266.4848131944436</v>
      </c>
      <c r="T26" s="297">
        <v>29121.64</v>
      </c>
      <c r="U26" s="44">
        <v>2025</v>
      </c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</row>
    <row r="27" spans="1:82" s="2" customFormat="1" ht="13.35" customHeight="1" x14ac:dyDescent="0.2">
      <c r="A27" s="361">
        <v>9</v>
      </c>
      <c r="B27" s="360" t="s">
        <v>1369</v>
      </c>
      <c r="C27" s="374" t="s">
        <v>1370</v>
      </c>
      <c r="D27" s="374" t="s">
        <v>1231</v>
      </c>
      <c r="E27" s="416" t="s">
        <v>60</v>
      </c>
      <c r="F27" s="417"/>
      <c r="G27" s="376" t="s">
        <v>114</v>
      </c>
      <c r="H27" s="427" t="s">
        <v>104</v>
      </c>
      <c r="I27" s="98">
        <v>2</v>
      </c>
      <c r="J27" s="98">
        <v>2</v>
      </c>
      <c r="K27" s="379">
        <v>276.7</v>
      </c>
      <c r="L27" s="379">
        <v>239.4</v>
      </c>
      <c r="M27" s="379">
        <v>201.5</v>
      </c>
      <c r="N27" s="379">
        <v>8</v>
      </c>
      <c r="O27" s="29">
        <f>'Раздел 2'!C27</f>
        <v>2785466.0684000002</v>
      </c>
      <c r="P27" s="29">
        <v>0</v>
      </c>
      <c r="Q27" s="29">
        <v>0</v>
      </c>
      <c r="R27" s="29">
        <f t="shared" si="6"/>
        <v>2785466.0684000002</v>
      </c>
      <c r="S27" s="150">
        <f t="shared" si="7"/>
        <v>11635.19660985798</v>
      </c>
      <c r="T27" s="297">
        <v>35863.819999999992</v>
      </c>
      <c r="U27" s="44">
        <v>2025</v>
      </c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</row>
    <row r="28" spans="1:82" s="2" customFormat="1" ht="13.35" customHeight="1" x14ac:dyDescent="0.2">
      <c r="A28" s="445">
        <v>10</v>
      </c>
      <c r="B28" s="360" t="s">
        <v>1226</v>
      </c>
      <c r="C28" s="374" t="s">
        <v>1232</v>
      </c>
      <c r="D28" s="374" t="s">
        <v>1231</v>
      </c>
      <c r="E28" s="416">
        <v>1947</v>
      </c>
      <c r="F28" s="417"/>
      <c r="G28" s="361" t="s">
        <v>114</v>
      </c>
      <c r="H28" s="427" t="s">
        <v>104</v>
      </c>
      <c r="I28" s="478">
        <v>4</v>
      </c>
      <c r="J28" s="85">
        <v>2</v>
      </c>
      <c r="K28" s="336">
        <v>2171.9</v>
      </c>
      <c r="L28" s="336">
        <v>1930</v>
      </c>
      <c r="M28" s="336">
        <v>0</v>
      </c>
      <c r="N28" s="478">
        <v>32</v>
      </c>
      <c r="O28" s="29">
        <f>'Раздел 2'!C28</f>
        <v>11797170</v>
      </c>
      <c r="P28" s="29">
        <v>0</v>
      </c>
      <c r="Q28" s="29">
        <v>0</v>
      </c>
      <c r="R28" s="29">
        <f t="shared" si="6"/>
        <v>11797170</v>
      </c>
      <c r="S28" s="150">
        <f t="shared" si="7"/>
        <v>6112.5233160621765</v>
      </c>
      <c r="T28" s="297">
        <v>21963.120000000006</v>
      </c>
      <c r="U28" s="44">
        <v>2025</v>
      </c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</row>
    <row r="29" spans="1:82" s="2" customFormat="1" ht="13.35" customHeight="1" x14ac:dyDescent="0.2">
      <c r="A29" s="361">
        <v>11</v>
      </c>
      <c r="B29" s="360" t="s">
        <v>1227</v>
      </c>
      <c r="C29" s="374" t="s">
        <v>1233</v>
      </c>
      <c r="D29" s="374" t="s">
        <v>1231</v>
      </c>
      <c r="E29" s="416" t="s">
        <v>45</v>
      </c>
      <c r="F29" s="417"/>
      <c r="G29" s="361" t="s">
        <v>114</v>
      </c>
      <c r="H29" s="427" t="s">
        <v>104</v>
      </c>
      <c r="I29" s="478">
        <v>2</v>
      </c>
      <c r="J29" s="85">
        <v>2</v>
      </c>
      <c r="K29" s="336">
        <v>1514.1</v>
      </c>
      <c r="L29" s="336">
        <v>1367.4</v>
      </c>
      <c r="M29" s="336">
        <v>930.9</v>
      </c>
      <c r="N29" s="478">
        <v>20</v>
      </c>
      <c r="O29" s="29">
        <f>'Раздел 2'!C29</f>
        <v>7490934.9039980005</v>
      </c>
      <c r="P29" s="29">
        <v>0</v>
      </c>
      <c r="Q29" s="29">
        <v>0</v>
      </c>
      <c r="R29" s="29">
        <f t="shared" si="6"/>
        <v>7490934.9039980005</v>
      </c>
      <c r="S29" s="150">
        <f t="shared" si="7"/>
        <v>5478.2323416688605</v>
      </c>
      <c r="T29" s="297">
        <v>37755.050000000003</v>
      </c>
      <c r="U29" s="44">
        <v>2025</v>
      </c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</row>
    <row r="30" spans="1:82" s="2" customFormat="1" ht="13.35" customHeight="1" x14ac:dyDescent="0.2">
      <c r="A30" s="445">
        <v>12</v>
      </c>
      <c r="B30" s="360" t="s">
        <v>1363</v>
      </c>
      <c r="C30" s="374" t="s">
        <v>1364</v>
      </c>
      <c r="D30" s="374" t="s">
        <v>1231</v>
      </c>
      <c r="E30" s="416" t="s">
        <v>53</v>
      </c>
      <c r="F30" s="417"/>
      <c r="G30" s="376" t="s">
        <v>114</v>
      </c>
      <c r="H30" s="427" t="s">
        <v>104</v>
      </c>
      <c r="I30" s="98">
        <v>3</v>
      </c>
      <c r="J30" s="98">
        <v>2</v>
      </c>
      <c r="K30" s="379">
        <v>1231</v>
      </c>
      <c r="L30" s="379">
        <v>1080</v>
      </c>
      <c r="M30" s="379">
        <v>1080</v>
      </c>
      <c r="N30" s="379">
        <v>18</v>
      </c>
      <c r="O30" s="29">
        <f>'Раздел 2'!C30</f>
        <v>7183931.1024000002</v>
      </c>
      <c r="P30" s="29">
        <v>0</v>
      </c>
      <c r="Q30" s="29">
        <v>0</v>
      </c>
      <c r="R30" s="29">
        <f t="shared" si="6"/>
        <v>7183931.1024000002</v>
      </c>
      <c r="S30" s="150">
        <f t="shared" si="7"/>
        <v>6651.7880577777778</v>
      </c>
      <c r="T30" s="297">
        <v>37755.050000000003</v>
      </c>
      <c r="U30" s="44">
        <v>2025</v>
      </c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</row>
    <row r="31" spans="1:82" s="2" customFormat="1" ht="13.35" customHeight="1" x14ac:dyDescent="0.2">
      <c r="A31" s="361">
        <v>13</v>
      </c>
      <c r="B31" s="360" t="s">
        <v>1361</v>
      </c>
      <c r="C31" s="374" t="s">
        <v>1362</v>
      </c>
      <c r="D31" s="374" t="s">
        <v>1231</v>
      </c>
      <c r="E31" s="416" t="s">
        <v>52</v>
      </c>
      <c r="F31" s="417"/>
      <c r="G31" s="376" t="s">
        <v>114</v>
      </c>
      <c r="H31" s="427" t="s">
        <v>104</v>
      </c>
      <c r="I31" s="98">
        <v>2</v>
      </c>
      <c r="J31" s="98">
        <v>1</v>
      </c>
      <c r="K31" s="379">
        <v>421</v>
      </c>
      <c r="L31" s="379">
        <v>399.65</v>
      </c>
      <c r="M31" s="379">
        <v>369.97</v>
      </c>
      <c r="N31" s="379">
        <v>10</v>
      </c>
      <c r="O31" s="29">
        <f>'Раздел 2'!C31</f>
        <v>2209620.2799999998</v>
      </c>
      <c r="P31" s="29">
        <v>0</v>
      </c>
      <c r="Q31" s="29">
        <v>0</v>
      </c>
      <c r="R31" s="29">
        <f t="shared" si="6"/>
        <v>2209620.2799999998</v>
      </c>
      <c r="S31" s="150">
        <f t="shared" si="7"/>
        <v>5528.8884774177404</v>
      </c>
      <c r="T31" s="297">
        <v>37755.050000000003</v>
      </c>
      <c r="U31" s="44">
        <v>2025</v>
      </c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</row>
    <row r="32" spans="1:82" s="2" customFormat="1" ht="13.35" customHeight="1" x14ac:dyDescent="0.2">
      <c r="A32" s="445">
        <v>14</v>
      </c>
      <c r="B32" s="360" t="s">
        <v>1359</v>
      </c>
      <c r="C32" s="374" t="s">
        <v>1360</v>
      </c>
      <c r="D32" s="374" t="s">
        <v>1231</v>
      </c>
      <c r="E32" s="416" t="s">
        <v>55</v>
      </c>
      <c r="F32" s="417"/>
      <c r="G32" s="376" t="s">
        <v>114</v>
      </c>
      <c r="H32" s="427" t="s">
        <v>104</v>
      </c>
      <c r="I32" s="98">
        <v>2</v>
      </c>
      <c r="J32" s="98">
        <v>1</v>
      </c>
      <c r="K32" s="157">
        <v>269.39999999999998</v>
      </c>
      <c r="L32" s="157">
        <v>268.10000000000002</v>
      </c>
      <c r="M32" s="157">
        <v>268.10000000000002</v>
      </c>
      <c r="N32" s="157">
        <v>8</v>
      </c>
      <c r="O32" s="29">
        <f>'Раздел 2'!C32</f>
        <v>2763018.7606000002</v>
      </c>
      <c r="P32" s="29">
        <v>0</v>
      </c>
      <c r="Q32" s="29">
        <v>0</v>
      </c>
      <c r="R32" s="29">
        <f t="shared" si="6"/>
        <v>2763018.7606000002</v>
      </c>
      <c r="S32" s="150">
        <f t="shared" si="7"/>
        <v>10305.925999999999</v>
      </c>
      <c r="T32" s="297">
        <v>29138.720000000001</v>
      </c>
      <c r="U32" s="44">
        <v>2025</v>
      </c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</row>
    <row r="33" spans="1:82" s="2" customFormat="1" ht="13.35" customHeight="1" x14ac:dyDescent="0.2">
      <c r="A33" s="361">
        <v>15</v>
      </c>
      <c r="B33" s="360" t="s">
        <v>1357</v>
      </c>
      <c r="C33" s="374" t="s">
        <v>1358</v>
      </c>
      <c r="D33" s="374" t="s">
        <v>1231</v>
      </c>
      <c r="E33" s="416" t="s">
        <v>61</v>
      </c>
      <c r="F33" s="417"/>
      <c r="G33" s="376" t="s">
        <v>114</v>
      </c>
      <c r="H33" s="427" t="s">
        <v>1176</v>
      </c>
      <c r="I33" s="98">
        <v>2</v>
      </c>
      <c r="J33" s="98">
        <v>2</v>
      </c>
      <c r="K33" s="157">
        <v>884.2</v>
      </c>
      <c r="L33" s="157">
        <v>838.52</v>
      </c>
      <c r="M33" s="157">
        <v>725.1</v>
      </c>
      <c r="N33" s="157">
        <v>16</v>
      </c>
      <c r="O33" s="29">
        <f>'Раздел 2'!C33</f>
        <v>5457841.0741320001</v>
      </c>
      <c r="P33" s="29">
        <v>0</v>
      </c>
      <c r="Q33" s="29">
        <v>0</v>
      </c>
      <c r="R33" s="29">
        <f t="shared" si="6"/>
        <v>5457841.0741320001</v>
      </c>
      <c r="S33" s="150">
        <f t="shared" si="7"/>
        <v>6508.8979083766635</v>
      </c>
      <c r="T33" s="292">
        <v>29138.720000000001</v>
      </c>
      <c r="U33" s="44">
        <v>2025</v>
      </c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</row>
    <row r="34" spans="1:82" s="2" customFormat="1" ht="13.35" customHeight="1" x14ac:dyDescent="0.2">
      <c r="A34" s="445">
        <v>16</v>
      </c>
      <c r="B34" s="360" t="s">
        <v>1355</v>
      </c>
      <c r="C34" s="374" t="s">
        <v>1356</v>
      </c>
      <c r="D34" s="374" t="s">
        <v>1231</v>
      </c>
      <c r="E34" s="416">
        <v>1965</v>
      </c>
      <c r="F34" s="417"/>
      <c r="G34" s="361" t="s">
        <v>114</v>
      </c>
      <c r="H34" s="411" t="s">
        <v>1176</v>
      </c>
      <c r="I34" s="478">
        <v>5</v>
      </c>
      <c r="J34" s="85">
        <v>4</v>
      </c>
      <c r="K34" s="336">
        <v>4499</v>
      </c>
      <c r="L34" s="336">
        <v>3219</v>
      </c>
      <c r="M34" s="336">
        <v>0</v>
      </c>
      <c r="N34" s="478">
        <v>80</v>
      </c>
      <c r="O34" s="29">
        <f>'Раздел 2'!C34</f>
        <v>2332669.13</v>
      </c>
      <c r="P34" s="29">
        <v>0</v>
      </c>
      <c r="Q34" s="29">
        <v>0</v>
      </c>
      <c r="R34" s="29">
        <f t="shared" si="6"/>
        <v>2332669.13</v>
      </c>
      <c r="S34" s="150">
        <f t="shared" si="7"/>
        <v>724.65645542093819</v>
      </c>
      <c r="T34" s="292">
        <v>29138.720000000001</v>
      </c>
      <c r="U34" s="44">
        <v>2025</v>
      </c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</row>
    <row r="35" spans="1:82" s="2" customFormat="1" ht="13.35" customHeight="1" x14ac:dyDescent="0.2">
      <c r="A35" s="361">
        <v>17</v>
      </c>
      <c r="B35" s="360" t="s">
        <v>1353</v>
      </c>
      <c r="C35" s="374" t="s">
        <v>1354</v>
      </c>
      <c r="D35" s="374" t="s">
        <v>1231</v>
      </c>
      <c r="E35" s="416" t="s">
        <v>57</v>
      </c>
      <c r="F35" s="417"/>
      <c r="G35" s="376" t="s">
        <v>114</v>
      </c>
      <c r="H35" s="523" t="s">
        <v>94</v>
      </c>
      <c r="I35" s="98">
        <v>2</v>
      </c>
      <c r="J35" s="98">
        <v>2</v>
      </c>
      <c r="K35" s="157">
        <v>674.5</v>
      </c>
      <c r="L35" s="157">
        <v>630.6</v>
      </c>
      <c r="M35" s="157">
        <v>473</v>
      </c>
      <c r="N35" s="157">
        <v>16</v>
      </c>
      <c r="O35" s="29">
        <f>'Раздел 2'!C35</f>
        <v>6242408.6679999996</v>
      </c>
      <c r="P35" s="29">
        <v>0</v>
      </c>
      <c r="Q35" s="29">
        <v>0</v>
      </c>
      <c r="R35" s="29">
        <f t="shared" si="6"/>
        <v>6242408.6679999996</v>
      </c>
      <c r="S35" s="150">
        <f t="shared" si="7"/>
        <v>9899.1574183317462</v>
      </c>
      <c r="T35" s="292">
        <v>35657.959999999992</v>
      </c>
      <c r="U35" s="44">
        <v>2025</v>
      </c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</row>
    <row r="36" spans="1:82" s="2" customFormat="1" ht="13.35" customHeight="1" x14ac:dyDescent="0.2">
      <c r="A36" s="445">
        <v>18</v>
      </c>
      <c r="B36" s="360" t="s">
        <v>1767</v>
      </c>
      <c r="C36" s="374" t="s">
        <v>1768</v>
      </c>
      <c r="D36" s="374" t="s">
        <v>1231</v>
      </c>
      <c r="E36" s="639">
        <v>1960</v>
      </c>
      <c r="F36" s="417"/>
      <c r="G36" s="639" t="s">
        <v>114</v>
      </c>
      <c r="H36" s="418" t="s">
        <v>104</v>
      </c>
      <c r="I36" s="313">
        <v>3</v>
      </c>
      <c r="J36" s="495">
        <v>2</v>
      </c>
      <c r="K36" s="497">
        <v>1485.36</v>
      </c>
      <c r="L36" s="497">
        <v>964.5</v>
      </c>
      <c r="M36" s="497">
        <v>887</v>
      </c>
      <c r="N36" s="495">
        <v>23</v>
      </c>
      <c r="O36" s="29">
        <f>'Раздел 2'!C36</f>
        <v>87282.296825999991</v>
      </c>
      <c r="P36" s="500">
        <v>0</v>
      </c>
      <c r="Q36" s="500">
        <v>0</v>
      </c>
      <c r="R36" s="500">
        <f t="shared" si="6"/>
        <v>87282.296825999991</v>
      </c>
      <c r="S36" s="502">
        <f>R36/L36</f>
        <v>90.494864516329699</v>
      </c>
      <c r="T36" s="501">
        <v>10477.1</v>
      </c>
      <c r="U36" s="44">
        <v>2025</v>
      </c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</row>
    <row r="37" spans="1:82" s="2" customFormat="1" ht="13.35" customHeight="1" x14ac:dyDescent="0.2">
      <c r="A37" s="361">
        <v>19</v>
      </c>
      <c r="B37" s="360" t="s">
        <v>1351</v>
      </c>
      <c r="C37" s="374" t="s">
        <v>1352</v>
      </c>
      <c r="D37" s="374" t="s">
        <v>1231</v>
      </c>
      <c r="E37" s="416" t="s">
        <v>60</v>
      </c>
      <c r="F37" s="417"/>
      <c r="G37" s="361" t="s">
        <v>114</v>
      </c>
      <c r="H37" s="523" t="s">
        <v>104</v>
      </c>
      <c r="I37" s="478">
        <v>4</v>
      </c>
      <c r="J37" s="85">
        <v>2</v>
      </c>
      <c r="K37" s="336">
        <v>1662.8</v>
      </c>
      <c r="L37" s="336">
        <v>1486.52</v>
      </c>
      <c r="M37" s="336">
        <v>1486.52</v>
      </c>
      <c r="N37" s="478">
        <v>15</v>
      </c>
      <c r="O37" s="29">
        <f>'Раздел 2'!C37</f>
        <v>7964324.3161800001</v>
      </c>
      <c r="P37" s="29">
        <v>0</v>
      </c>
      <c r="Q37" s="29">
        <v>0</v>
      </c>
      <c r="R37" s="29">
        <f t="shared" si="6"/>
        <v>7964324.3161800001</v>
      </c>
      <c r="S37" s="150">
        <f t="shared" ref="S37:S52" si="10">O37/L37</f>
        <v>5357.6973846164201</v>
      </c>
      <c r="T37" s="292">
        <v>37755.050000000003</v>
      </c>
      <c r="U37" s="44">
        <v>2025</v>
      </c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</row>
    <row r="38" spans="1:82" s="2" customFormat="1" ht="13.35" customHeight="1" x14ac:dyDescent="0.2">
      <c r="A38" s="445">
        <v>20</v>
      </c>
      <c r="B38" s="360" t="s">
        <v>1347</v>
      </c>
      <c r="C38" s="374" t="s">
        <v>1348</v>
      </c>
      <c r="D38" s="374" t="s">
        <v>1231</v>
      </c>
      <c r="E38" s="416" t="s">
        <v>117</v>
      </c>
      <c r="F38" s="417"/>
      <c r="G38" s="361" t="s">
        <v>114</v>
      </c>
      <c r="H38" s="411" t="s">
        <v>1176</v>
      </c>
      <c r="I38" s="52">
        <v>5</v>
      </c>
      <c r="J38" s="85">
        <v>3</v>
      </c>
      <c r="K38" s="336">
        <v>2787.28</v>
      </c>
      <c r="L38" s="336">
        <v>2787.28</v>
      </c>
      <c r="M38" s="336">
        <v>2613.6799999999998</v>
      </c>
      <c r="N38" s="52">
        <v>60</v>
      </c>
      <c r="O38" s="29">
        <f>'Раздел 2'!C38</f>
        <v>5325983.9000000004</v>
      </c>
      <c r="P38" s="29">
        <v>0</v>
      </c>
      <c r="Q38" s="29">
        <v>0</v>
      </c>
      <c r="R38" s="29">
        <f t="shared" si="6"/>
        <v>5325983.9000000004</v>
      </c>
      <c r="S38" s="150">
        <f t="shared" si="10"/>
        <v>1910.8176788840733</v>
      </c>
      <c r="T38" s="297">
        <v>37755.050000000003</v>
      </c>
      <c r="U38" s="44">
        <v>2025</v>
      </c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</row>
    <row r="39" spans="1:82" s="2" customFormat="1" ht="13.35" customHeight="1" x14ac:dyDescent="0.2">
      <c r="A39" s="361">
        <v>21</v>
      </c>
      <c r="B39" s="360" t="s">
        <v>1345</v>
      </c>
      <c r="C39" s="374" t="s">
        <v>1346</v>
      </c>
      <c r="D39" s="374" t="s">
        <v>1231</v>
      </c>
      <c r="E39" s="416" t="s">
        <v>62</v>
      </c>
      <c r="F39" s="417"/>
      <c r="G39" s="361" t="s">
        <v>114</v>
      </c>
      <c r="H39" s="523" t="s">
        <v>104</v>
      </c>
      <c r="I39" s="52">
        <v>2</v>
      </c>
      <c r="J39" s="85">
        <v>1</v>
      </c>
      <c r="K39" s="336">
        <v>383.04</v>
      </c>
      <c r="L39" s="336">
        <v>319.2</v>
      </c>
      <c r="M39" s="336">
        <v>319.10000000000002</v>
      </c>
      <c r="N39" s="52">
        <v>8</v>
      </c>
      <c r="O39" s="29">
        <f>'Раздел 2'!C39</f>
        <v>2787250.4542</v>
      </c>
      <c r="P39" s="29">
        <v>0</v>
      </c>
      <c r="Q39" s="29">
        <v>0</v>
      </c>
      <c r="R39" s="29">
        <f t="shared" si="6"/>
        <v>2787250.4542</v>
      </c>
      <c r="S39" s="150">
        <f t="shared" si="10"/>
        <v>8731.9876384711788</v>
      </c>
      <c r="T39" s="297">
        <v>29234.32</v>
      </c>
      <c r="U39" s="44">
        <v>2025</v>
      </c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</row>
    <row r="40" spans="1:82" s="2" customFormat="1" ht="13.35" customHeight="1" x14ac:dyDescent="0.2">
      <c r="A40" s="445">
        <v>22</v>
      </c>
      <c r="B40" s="360" t="s">
        <v>1343</v>
      </c>
      <c r="C40" s="374" t="s">
        <v>1344</v>
      </c>
      <c r="D40" s="374" t="s">
        <v>1231</v>
      </c>
      <c r="E40" s="416" t="s">
        <v>125</v>
      </c>
      <c r="F40" s="417"/>
      <c r="G40" s="361" t="s">
        <v>114</v>
      </c>
      <c r="H40" s="427" t="s">
        <v>104</v>
      </c>
      <c r="I40" s="52">
        <v>2</v>
      </c>
      <c r="J40" s="85">
        <v>2</v>
      </c>
      <c r="K40" s="336">
        <v>458.64</v>
      </c>
      <c r="L40" s="336">
        <v>382.2</v>
      </c>
      <c r="M40" s="336">
        <v>341.6</v>
      </c>
      <c r="N40" s="52">
        <v>8</v>
      </c>
      <c r="O40" s="29">
        <f>'Раздел 2'!C40</f>
        <v>3791721.7787711998</v>
      </c>
      <c r="P40" s="29">
        <v>0</v>
      </c>
      <c r="Q40" s="29">
        <v>0</v>
      </c>
      <c r="R40" s="29">
        <f t="shared" si="6"/>
        <v>3791721.7787711998</v>
      </c>
      <c r="S40" s="150">
        <f t="shared" si="10"/>
        <v>9920.7791176640494</v>
      </c>
      <c r="T40" s="297">
        <v>37755.050000000003</v>
      </c>
      <c r="U40" s="44">
        <v>2025</v>
      </c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</row>
    <row r="41" spans="1:82" s="2" customFormat="1" ht="13.35" customHeight="1" x14ac:dyDescent="0.2">
      <c r="A41" s="361">
        <v>23</v>
      </c>
      <c r="B41" s="418" t="s">
        <v>1404</v>
      </c>
      <c r="C41" s="361" t="s">
        <v>1405</v>
      </c>
      <c r="D41" s="361" t="s">
        <v>175</v>
      </c>
      <c r="E41" s="370">
        <v>1947</v>
      </c>
      <c r="F41" s="361"/>
      <c r="G41" s="376" t="s">
        <v>114</v>
      </c>
      <c r="H41" s="427" t="s">
        <v>104</v>
      </c>
      <c r="I41" s="98">
        <v>5</v>
      </c>
      <c r="J41" s="98">
        <v>4</v>
      </c>
      <c r="K41" s="337">
        <v>4214.2</v>
      </c>
      <c r="L41" s="337">
        <v>2322.4</v>
      </c>
      <c r="M41" s="337">
        <v>0</v>
      </c>
      <c r="N41" s="98">
        <v>42</v>
      </c>
      <c r="O41" s="29">
        <f>'Раздел 2'!C41</f>
        <v>12188214.4598216</v>
      </c>
      <c r="P41" s="29">
        <v>0</v>
      </c>
      <c r="Q41" s="29">
        <v>0</v>
      </c>
      <c r="R41" s="29">
        <f t="shared" si="6"/>
        <v>12188214.4598216</v>
      </c>
      <c r="S41" s="150">
        <f t="shared" si="10"/>
        <v>5248.1116344392012</v>
      </c>
      <c r="T41" s="297">
        <v>47535.87</v>
      </c>
      <c r="U41" s="44">
        <v>2025</v>
      </c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</row>
    <row r="42" spans="1:82" s="2" customFormat="1" ht="13.35" customHeight="1" x14ac:dyDescent="0.2">
      <c r="A42" s="445">
        <v>24</v>
      </c>
      <c r="B42" s="418" t="s">
        <v>1400</v>
      </c>
      <c r="C42" s="361" t="s">
        <v>1401</v>
      </c>
      <c r="D42" s="361" t="s">
        <v>175</v>
      </c>
      <c r="E42" s="370">
        <v>1964</v>
      </c>
      <c r="F42" s="361"/>
      <c r="G42" s="376" t="s">
        <v>114</v>
      </c>
      <c r="H42" s="427" t="s">
        <v>1176</v>
      </c>
      <c r="I42" s="98">
        <v>5</v>
      </c>
      <c r="J42" s="98">
        <v>3</v>
      </c>
      <c r="K42" s="337">
        <v>2830.7</v>
      </c>
      <c r="L42" s="337">
        <v>2789</v>
      </c>
      <c r="M42" s="337">
        <v>0</v>
      </c>
      <c r="N42" s="98">
        <v>64</v>
      </c>
      <c r="O42" s="29">
        <f>'Раздел 2'!C42</f>
        <v>14552832.290050998</v>
      </c>
      <c r="P42" s="29">
        <v>0</v>
      </c>
      <c r="Q42" s="29">
        <v>0</v>
      </c>
      <c r="R42" s="29">
        <f t="shared" si="6"/>
        <v>14552832.290050998</v>
      </c>
      <c r="S42" s="150">
        <f t="shared" si="10"/>
        <v>5217.9391502513436</v>
      </c>
      <c r="T42" s="297">
        <v>33176.579999999994</v>
      </c>
      <c r="U42" s="44">
        <v>2025</v>
      </c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</row>
    <row r="43" spans="1:82" s="8" customFormat="1" ht="13.35" customHeight="1" x14ac:dyDescent="0.2">
      <c r="A43" s="361">
        <v>25</v>
      </c>
      <c r="B43" s="411" t="s">
        <v>1398</v>
      </c>
      <c r="C43" s="412" t="s">
        <v>1399</v>
      </c>
      <c r="D43" s="412" t="s">
        <v>175</v>
      </c>
      <c r="E43" s="414">
        <v>1953</v>
      </c>
      <c r="F43" s="413"/>
      <c r="G43" s="410" t="s">
        <v>114</v>
      </c>
      <c r="H43" s="427" t="s">
        <v>104</v>
      </c>
      <c r="I43" s="475">
        <v>3</v>
      </c>
      <c r="J43" s="95">
        <v>2</v>
      </c>
      <c r="K43" s="339">
        <v>1862.4</v>
      </c>
      <c r="L43" s="339">
        <v>1068.2</v>
      </c>
      <c r="M43" s="339">
        <v>1068.2</v>
      </c>
      <c r="N43" s="475">
        <v>19</v>
      </c>
      <c r="O43" s="29">
        <f>'Раздел 2'!C43</f>
        <v>5572408.6500000004</v>
      </c>
      <c r="P43" s="29">
        <v>0</v>
      </c>
      <c r="Q43" s="29">
        <v>0</v>
      </c>
      <c r="R43" s="29">
        <f t="shared" si="6"/>
        <v>5572408.6500000004</v>
      </c>
      <c r="S43" s="150">
        <f t="shared" si="10"/>
        <v>5216.6341977157836</v>
      </c>
      <c r="T43" s="147">
        <v>21963.120000000006</v>
      </c>
      <c r="U43" s="44">
        <v>2025</v>
      </c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</row>
    <row r="44" spans="1:82" s="8" customFormat="1" ht="13.35" customHeight="1" x14ac:dyDescent="0.2">
      <c r="A44" s="445">
        <v>26</v>
      </c>
      <c r="B44" s="415" t="s">
        <v>1396</v>
      </c>
      <c r="C44" s="410" t="s">
        <v>1397</v>
      </c>
      <c r="D44" s="410" t="s">
        <v>175</v>
      </c>
      <c r="E44" s="421">
        <v>1952</v>
      </c>
      <c r="F44" s="410"/>
      <c r="G44" s="426" t="s">
        <v>114</v>
      </c>
      <c r="H44" s="427" t="s">
        <v>104</v>
      </c>
      <c r="I44" s="104">
        <v>3</v>
      </c>
      <c r="J44" s="104">
        <v>3</v>
      </c>
      <c r="K44" s="338">
        <v>1662.18</v>
      </c>
      <c r="L44" s="338">
        <v>1003.6</v>
      </c>
      <c r="M44" s="338">
        <v>0</v>
      </c>
      <c r="N44" s="104">
        <v>21</v>
      </c>
      <c r="O44" s="29">
        <f>'Раздел 2'!C44</f>
        <v>8551662.2842791993</v>
      </c>
      <c r="P44" s="29">
        <v>0</v>
      </c>
      <c r="Q44" s="29">
        <v>0</v>
      </c>
      <c r="R44" s="29">
        <f t="shared" si="6"/>
        <v>8551662.2842791993</v>
      </c>
      <c r="S44" s="150">
        <f t="shared" si="10"/>
        <v>8520.9867320438407</v>
      </c>
      <c r="T44" s="147">
        <v>35863.819999999992</v>
      </c>
      <c r="U44" s="44">
        <v>2025</v>
      </c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</row>
    <row r="45" spans="1:82" s="8" customFormat="1" ht="12.75" customHeight="1" x14ac:dyDescent="0.2">
      <c r="A45" s="361">
        <v>27</v>
      </c>
      <c r="B45" s="415" t="s">
        <v>1394</v>
      </c>
      <c r="C45" s="410" t="s">
        <v>1395</v>
      </c>
      <c r="D45" s="410" t="s">
        <v>175</v>
      </c>
      <c r="E45" s="421">
        <v>1959</v>
      </c>
      <c r="F45" s="410"/>
      <c r="G45" s="426" t="s">
        <v>114</v>
      </c>
      <c r="H45" s="427" t="s">
        <v>104</v>
      </c>
      <c r="I45" s="104">
        <v>5</v>
      </c>
      <c r="J45" s="104">
        <v>2</v>
      </c>
      <c r="K45" s="338">
        <v>1978</v>
      </c>
      <c r="L45" s="338">
        <v>1876.2</v>
      </c>
      <c r="M45" s="338">
        <v>0</v>
      </c>
      <c r="N45" s="104">
        <v>22</v>
      </c>
      <c r="O45" s="29">
        <f>'Раздел 2'!C45</f>
        <v>9852528.2945957985</v>
      </c>
      <c r="P45" s="29">
        <v>0</v>
      </c>
      <c r="Q45" s="29">
        <v>0</v>
      </c>
      <c r="R45" s="29">
        <f t="shared" si="6"/>
        <v>9852528.2945957985</v>
      </c>
      <c r="S45" s="150">
        <f t="shared" si="10"/>
        <v>5251.3209117342494</v>
      </c>
      <c r="T45" s="147">
        <v>35863.819999999992</v>
      </c>
      <c r="U45" s="44">
        <v>2025</v>
      </c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</row>
    <row r="46" spans="1:82" s="8" customFormat="1" ht="12.75" customHeight="1" x14ac:dyDescent="0.2">
      <c r="A46" s="445">
        <v>28</v>
      </c>
      <c r="B46" s="415" t="s">
        <v>1392</v>
      </c>
      <c r="C46" s="410" t="s">
        <v>1393</v>
      </c>
      <c r="D46" s="410" t="s">
        <v>175</v>
      </c>
      <c r="E46" s="421">
        <v>1960</v>
      </c>
      <c r="F46" s="410"/>
      <c r="G46" s="426" t="s">
        <v>114</v>
      </c>
      <c r="H46" s="427" t="s">
        <v>104</v>
      </c>
      <c r="I46" s="104">
        <v>2</v>
      </c>
      <c r="J46" s="104">
        <v>2</v>
      </c>
      <c r="K46" s="338">
        <v>637</v>
      </c>
      <c r="L46" s="338">
        <v>621</v>
      </c>
      <c r="M46" s="338">
        <v>0</v>
      </c>
      <c r="N46" s="104">
        <v>14</v>
      </c>
      <c r="O46" s="29">
        <f>'Раздел 2'!C46</f>
        <v>8492989.0798039995</v>
      </c>
      <c r="P46" s="29">
        <v>0</v>
      </c>
      <c r="Q46" s="29">
        <v>0</v>
      </c>
      <c r="R46" s="29">
        <f t="shared" si="6"/>
        <v>8492989.0798039995</v>
      </c>
      <c r="S46" s="150">
        <f t="shared" si="10"/>
        <v>13676.310917558776</v>
      </c>
      <c r="T46" s="147">
        <v>37755.050000000003</v>
      </c>
      <c r="U46" s="44">
        <v>2025</v>
      </c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</row>
    <row r="47" spans="1:82" s="8" customFormat="1" ht="13.35" customHeight="1" x14ac:dyDescent="0.2">
      <c r="A47" s="361">
        <v>29</v>
      </c>
      <c r="B47" s="415" t="s">
        <v>188</v>
      </c>
      <c r="C47" s="410" t="s">
        <v>1391</v>
      </c>
      <c r="D47" s="410" t="s">
        <v>175</v>
      </c>
      <c r="E47" s="421">
        <v>1963</v>
      </c>
      <c r="F47" s="410"/>
      <c r="G47" s="426" t="s">
        <v>114</v>
      </c>
      <c r="H47" s="427" t="s">
        <v>104</v>
      </c>
      <c r="I47" s="104">
        <v>2</v>
      </c>
      <c r="J47" s="104">
        <v>2</v>
      </c>
      <c r="K47" s="338">
        <v>991.7</v>
      </c>
      <c r="L47" s="338">
        <v>901.2</v>
      </c>
      <c r="M47" s="338">
        <v>0</v>
      </c>
      <c r="N47" s="104">
        <v>15</v>
      </c>
      <c r="O47" s="29">
        <f>'Раздел 2'!C47</f>
        <v>6858917.8522440009</v>
      </c>
      <c r="P47" s="29">
        <v>0</v>
      </c>
      <c r="Q47" s="29">
        <v>0</v>
      </c>
      <c r="R47" s="29">
        <f t="shared" si="6"/>
        <v>6858917.8522440009</v>
      </c>
      <c r="S47" s="150">
        <f t="shared" si="10"/>
        <v>7610.8720064846875</v>
      </c>
      <c r="T47" s="147">
        <v>35863.819999999992</v>
      </c>
      <c r="U47" s="44">
        <v>2025</v>
      </c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</row>
    <row r="48" spans="1:82" s="8" customFormat="1" ht="13.35" customHeight="1" x14ac:dyDescent="0.2">
      <c r="A48" s="445">
        <v>30</v>
      </c>
      <c r="B48" s="415" t="s">
        <v>1389</v>
      </c>
      <c r="C48" s="410" t="s">
        <v>1390</v>
      </c>
      <c r="D48" s="410" t="s">
        <v>175</v>
      </c>
      <c r="E48" s="421">
        <v>1962</v>
      </c>
      <c r="F48" s="410"/>
      <c r="G48" s="426" t="s">
        <v>114</v>
      </c>
      <c r="H48" s="427" t="s">
        <v>104</v>
      </c>
      <c r="I48" s="104">
        <v>5</v>
      </c>
      <c r="J48" s="104">
        <v>2</v>
      </c>
      <c r="K48" s="338">
        <v>1679.3</v>
      </c>
      <c r="L48" s="338">
        <v>1047</v>
      </c>
      <c r="M48" s="338">
        <v>0</v>
      </c>
      <c r="N48" s="104">
        <v>40</v>
      </c>
      <c r="O48" s="29">
        <f>'Раздел 2'!C48</f>
        <v>5577844.6482730005</v>
      </c>
      <c r="P48" s="29">
        <v>0</v>
      </c>
      <c r="Q48" s="29">
        <v>0</v>
      </c>
      <c r="R48" s="29">
        <f t="shared" si="6"/>
        <v>5577844.6482730005</v>
      </c>
      <c r="S48" s="150">
        <f t="shared" si="10"/>
        <v>5327.4542963447948</v>
      </c>
      <c r="T48" s="147">
        <v>35863.819999999992</v>
      </c>
      <c r="U48" s="44">
        <v>2025</v>
      </c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</row>
    <row r="49" spans="1:82" s="8" customFormat="1" ht="13.35" customHeight="1" x14ac:dyDescent="0.2">
      <c r="A49" s="361">
        <v>31</v>
      </c>
      <c r="B49" s="411" t="s">
        <v>1196</v>
      </c>
      <c r="C49" s="412" t="s">
        <v>1197</v>
      </c>
      <c r="D49" s="412" t="s">
        <v>175</v>
      </c>
      <c r="E49" s="414">
        <v>1966</v>
      </c>
      <c r="F49" s="413"/>
      <c r="G49" s="410" t="s">
        <v>114</v>
      </c>
      <c r="H49" s="427" t="s">
        <v>104</v>
      </c>
      <c r="I49" s="475">
        <v>5</v>
      </c>
      <c r="J49" s="95">
        <v>6</v>
      </c>
      <c r="K49" s="339">
        <v>4800.5</v>
      </c>
      <c r="L49" s="339">
        <v>3083.79</v>
      </c>
      <c r="M49" s="339">
        <v>0</v>
      </c>
      <c r="N49" s="475">
        <v>121</v>
      </c>
      <c r="O49" s="29">
        <f>'Раздел 2'!C49</f>
        <v>16862470.739048611</v>
      </c>
      <c r="P49" s="29">
        <v>0</v>
      </c>
      <c r="Q49" s="29">
        <v>0</v>
      </c>
      <c r="R49" s="29">
        <f t="shared" si="6"/>
        <v>16862470.739048611</v>
      </c>
      <c r="S49" s="150">
        <f t="shared" si="10"/>
        <v>5468.0995590000002</v>
      </c>
      <c r="T49" s="147">
        <v>19742.299922243998</v>
      </c>
      <c r="U49" s="44">
        <v>2025</v>
      </c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</row>
    <row r="50" spans="1:82" s="8" customFormat="1" ht="13.35" customHeight="1" x14ac:dyDescent="0.2">
      <c r="A50" s="445">
        <v>32</v>
      </c>
      <c r="B50" s="415" t="s">
        <v>1387</v>
      </c>
      <c r="C50" s="410" t="s">
        <v>1388</v>
      </c>
      <c r="D50" s="410" t="s">
        <v>175</v>
      </c>
      <c r="E50" s="421">
        <v>1957</v>
      </c>
      <c r="F50" s="410"/>
      <c r="G50" s="426" t="s">
        <v>114</v>
      </c>
      <c r="H50" s="427" t="s">
        <v>104</v>
      </c>
      <c r="I50" s="104">
        <v>3</v>
      </c>
      <c r="J50" s="104">
        <v>2</v>
      </c>
      <c r="K50" s="338">
        <v>1148</v>
      </c>
      <c r="L50" s="338">
        <v>1003</v>
      </c>
      <c r="M50" s="338">
        <v>0</v>
      </c>
      <c r="N50" s="104">
        <v>15</v>
      </c>
      <c r="O50" s="29">
        <f>'Раздел 2'!C50</f>
        <v>550249.81000000006</v>
      </c>
      <c r="P50" s="29">
        <v>0</v>
      </c>
      <c r="Q50" s="29">
        <v>0</v>
      </c>
      <c r="R50" s="29">
        <f t="shared" si="6"/>
        <v>550249.81000000006</v>
      </c>
      <c r="S50" s="150">
        <f t="shared" si="10"/>
        <v>548.60399800598213</v>
      </c>
      <c r="T50" s="147">
        <v>39008.01</v>
      </c>
      <c r="U50" s="44">
        <v>2025</v>
      </c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</row>
    <row r="51" spans="1:82" s="8" customFormat="1" ht="13.35" customHeight="1" x14ac:dyDescent="0.2">
      <c r="A51" s="361">
        <v>33</v>
      </c>
      <c r="B51" s="415" t="s">
        <v>1385</v>
      </c>
      <c r="C51" s="410" t="s">
        <v>1386</v>
      </c>
      <c r="D51" s="410" t="s">
        <v>175</v>
      </c>
      <c r="E51" s="421">
        <v>1963</v>
      </c>
      <c r="F51" s="410"/>
      <c r="G51" s="426" t="s">
        <v>114</v>
      </c>
      <c r="H51" s="427" t="s">
        <v>1176</v>
      </c>
      <c r="I51" s="104">
        <v>5</v>
      </c>
      <c r="J51" s="104">
        <v>3</v>
      </c>
      <c r="K51" s="338">
        <v>3362.42</v>
      </c>
      <c r="L51" s="338">
        <v>2459.8000000000002</v>
      </c>
      <c r="M51" s="338">
        <v>0</v>
      </c>
      <c r="N51" s="104">
        <v>60</v>
      </c>
      <c r="O51" s="29">
        <f>'Раздел 2'!C51</f>
        <v>956666.78</v>
      </c>
      <c r="P51" s="29">
        <v>0</v>
      </c>
      <c r="Q51" s="29">
        <v>0</v>
      </c>
      <c r="R51" s="29">
        <f t="shared" si="6"/>
        <v>956666.78</v>
      </c>
      <c r="S51" s="150">
        <f t="shared" si="10"/>
        <v>388.92055451662736</v>
      </c>
      <c r="T51" s="147">
        <v>35863.819999999992</v>
      </c>
      <c r="U51" s="44">
        <v>2025</v>
      </c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</row>
    <row r="52" spans="1:82" s="8" customFormat="1" ht="13.35" customHeight="1" x14ac:dyDescent="0.2">
      <c r="A52" s="445">
        <v>34</v>
      </c>
      <c r="B52" s="415" t="s">
        <v>1383</v>
      </c>
      <c r="C52" s="410" t="s">
        <v>1384</v>
      </c>
      <c r="D52" s="410" t="s">
        <v>175</v>
      </c>
      <c r="E52" s="421">
        <v>1940</v>
      </c>
      <c r="F52" s="410"/>
      <c r="G52" s="426" t="s">
        <v>114</v>
      </c>
      <c r="H52" s="427" t="s">
        <v>104</v>
      </c>
      <c r="I52" s="104">
        <v>4</v>
      </c>
      <c r="J52" s="104">
        <v>6</v>
      </c>
      <c r="K52" s="338">
        <v>3993.3</v>
      </c>
      <c r="L52" s="338">
        <v>3376.86</v>
      </c>
      <c r="M52" s="338">
        <v>0</v>
      </c>
      <c r="N52" s="104">
        <v>56</v>
      </c>
      <c r="O52" s="29">
        <f>'Раздел 2'!C52</f>
        <v>1323256.3600000001</v>
      </c>
      <c r="P52" s="29">
        <v>0</v>
      </c>
      <c r="Q52" s="29">
        <v>0</v>
      </c>
      <c r="R52" s="29">
        <f t="shared" ref="R52:R73" si="11">O52</f>
        <v>1323256.3600000001</v>
      </c>
      <c r="S52" s="150">
        <f t="shared" si="10"/>
        <v>391.86000011845323</v>
      </c>
      <c r="T52" s="147">
        <v>29234.32</v>
      </c>
      <c r="U52" s="44">
        <v>2025</v>
      </c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</row>
    <row r="53" spans="1:82" s="8" customFormat="1" ht="13.35" customHeight="1" x14ac:dyDescent="0.2">
      <c r="A53" s="361">
        <v>35</v>
      </c>
      <c r="B53" s="444" t="s">
        <v>1771</v>
      </c>
      <c r="C53" s="412" t="s">
        <v>1772</v>
      </c>
      <c r="D53" s="412" t="s">
        <v>175</v>
      </c>
      <c r="E53" s="410">
        <v>1967</v>
      </c>
      <c r="F53" s="413"/>
      <c r="G53" s="410" t="s">
        <v>114</v>
      </c>
      <c r="H53" s="444" t="s">
        <v>1176</v>
      </c>
      <c r="I53" s="410">
        <v>5</v>
      </c>
      <c r="J53" s="485">
        <v>3</v>
      </c>
      <c r="K53" s="486">
        <v>3498</v>
      </c>
      <c r="L53" s="486">
        <v>2568</v>
      </c>
      <c r="M53" s="498">
        <v>0</v>
      </c>
      <c r="N53" s="499">
        <v>61</v>
      </c>
      <c r="O53" s="29">
        <f>'Раздел 2'!C53</f>
        <v>343242.02</v>
      </c>
      <c r="P53" s="486">
        <v>0</v>
      </c>
      <c r="Q53" s="486">
        <v>0</v>
      </c>
      <c r="R53" s="486">
        <f t="shared" si="11"/>
        <v>343242.02</v>
      </c>
      <c r="S53" s="64">
        <f>R53/L53</f>
        <v>133.66122274143302</v>
      </c>
      <c r="T53" s="166">
        <v>10477.1</v>
      </c>
      <c r="U53" s="44">
        <v>2025</v>
      </c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</row>
    <row r="54" spans="1:82" s="8" customFormat="1" ht="13.35" customHeight="1" x14ac:dyDescent="0.2">
      <c r="A54" s="445">
        <v>36</v>
      </c>
      <c r="B54" s="415" t="s">
        <v>1381</v>
      </c>
      <c r="C54" s="410" t="s">
        <v>1382</v>
      </c>
      <c r="D54" s="410" t="s">
        <v>175</v>
      </c>
      <c r="E54" s="410" t="s">
        <v>128</v>
      </c>
      <c r="F54" s="410"/>
      <c r="G54" s="426" t="s">
        <v>114</v>
      </c>
      <c r="H54" s="427" t="s">
        <v>1176</v>
      </c>
      <c r="I54" s="104">
        <v>5</v>
      </c>
      <c r="J54" s="104">
        <v>6</v>
      </c>
      <c r="K54" s="338">
        <v>4625.8999999999996</v>
      </c>
      <c r="L54" s="338">
        <v>2974.3</v>
      </c>
      <c r="M54" s="338">
        <v>0</v>
      </c>
      <c r="N54" s="104">
        <v>96</v>
      </c>
      <c r="O54" s="29">
        <f>'Раздел 2'!C54</f>
        <v>1206498.1599999999</v>
      </c>
      <c r="P54" s="29">
        <v>0</v>
      </c>
      <c r="Q54" s="29">
        <v>0</v>
      </c>
      <c r="R54" s="29">
        <f t="shared" si="11"/>
        <v>1206498.1599999999</v>
      </c>
      <c r="S54" s="150">
        <f t="shared" ref="S54:S73" si="12">O54/L54</f>
        <v>405.64104495175332</v>
      </c>
      <c r="T54" s="147">
        <v>29234.32</v>
      </c>
      <c r="U54" s="44">
        <v>2025</v>
      </c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</row>
    <row r="55" spans="1:82" s="8" customFormat="1" ht="13.35" customHeight="1" x14ac:dyDescent="0.2">
      <c r="A55" s="361">
        <v>37</v>
      </c>
      <c r="B55" s="411" t="s">
        <v>1379</v>
      </c>
      <c r="C55" s="412" t="s">
        <v>1380</v>
      </c>
      <c r="D55" s="412" t="s">
        <v>175</v>
      </c>
      <c r="E55" s="414" t="s">
        <v>115</v>
      </c>
      <c r="F55" s="413"/>
      <c r="G55" s="410" t="s">
        <v>114</v>
      </c>
      <c r="H55" s="427" t="s">
        <v>104</v>
      </c>
      <c r="I55" s="30">
        <v>5</v>
      </c>
      <c r="J55" s="95">
        <v>4</v>
      </c>
      <c r="K55" s="339">
        <v>3939.5</v>
      </c>
      <c r="L55" s="339">
        <v>3939.5</v>
      </c>
      <c r="M55" s="339">
        <v>3055</v>
      </c>
      <c r="N55" s="30">
        <v>72</v>
      </c>
      <c r="O55" s="29">
        <f>'Раздел 2'!C55</f>
        <v>12815787.310000001</v>
      </c>
      <c r="P55" s="29">
        <v>0</v>
      </c>
      <c r="Q55" s="29">
        <v>0</v>
      </c>
      <c r="R55" s="29">
        <f t="shared" si="11"/>
        <v>12815787.310000001</v>
      </c>
      <c r="S55" s="150">
        <f t="shared" si="12"/>
        <v>3253.1507323264377</v>
      </c>
      <c r="T55" s="147">
        <v>35863.819999999992</v>
      </c>
      <c r="U55" s="44">
        <v>2025</v>
      </c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</row>
    <row r="56" spans="1:82" s="8" customFormat="1" ht="13.35" customHeight="1" x14ac:dyDescent="0.2">
      <c r="A56" s="445">
        <v>38</v>
      </c>
      <c r="B56" s="411" t="s">
        <v>1377</v>
      </c>
      <c r="C56" s="412" t="s">
        <v>1378</v>
      </c>
      <c r="D56" s="412" t="s">
        <v>175</v>
      </c>
      <c r="E56" s="414" t="s">
        <v>115</v>
      </c>
      <c r="F56" s="413"/>
      <c r="G56" s="410" t="s">
        <v>114</v>
      </c>
      <c r="H56" s="427" t="s">
        <v>104</v>
      </c>
      <c r="I56" s="30">
        <v>5</v>
      </c>
      <c r="J56" s="95">
        <v>5</v>
      </c>
      <c r="K56" s="339">
        <v>3789.8</v>
      </c>
      <c r="L56" s="339">
        <v>3786.3</v>
      </c>
      <c r="M56" s="339">
        <v>2934.1</v>
      </c>
      <c r="N56" s="30">
        <v>120</v>
      </c>
      <c r="O56" s="29">
        <f>'Раздел 2'!C56</f>
        <v>12284242.209999999</v>
      </c>
      <c r="P56" s="29">
        <v>0</v>
      </c>
      <c r="Q56" s="29">
        <v>0</v>
      </c>
      <c r="R56" s="29">
        <f t="shared" si="11"/>
        <v>12284242.209999999</v>
      </c>
      <c r="S56" s="150">
        <f t="shared" si="12"/>
        <v>3244.3922061115068</v>
      </c>
      <c r="T56" s="168">
        <v>29138.720000000001</v>
      </c>
      <c r="U56" s="44">
        <v>2025</v>
      </c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</row>
    <row r="57" spans="1:82" s="8" customFormat="1" ht="13.35" customHeight="1" x14ac:dyDescent="0.2">
      <c r="A57" s="361">
        <v>39</v>
      </c>
      <c r="B57" s="411" t="s">
        <v>191</v>
      </c>
      <c r="C57" s="412" t="s">
        <v>200</v>
      </c>
      <c r="D57" s="412" t="s">
        <v>168</v>
      </c>
      <c r="E57" s="414" t="s">
        <v>59</v>
      </c>
      <c r="F57" s="413"/>
      <c r="G57" s="410" t="s">
        <v>114</v>
      </c>
      <c r="H57" s="427" t="s">
        <v>104</v>
      </c>
      <c r="I57" s="30">
        <v>2</v>
      </c>
      <c r="J57" s="95">
        <v>3</v>
      </c>
      <c r="K57" s="339">
        <v>755.1</v>
      </c>
      <c r="L57" s="339">
        <v>487.9</v>
      </c>
      <c r="M57" s="339">
        <v>0</v>
      </c>
      <c r="N57" s="95">
        <v>16</v>
      </c>
      <c r="O57" s="29">
        <f>'Раздел 2'!C57</f>
        <v>250427.36039999998</v>
      </c>
      <c r="P57" s="29">
        <v>0</v>
      </c>
      <c r="Q57" s="29">
        <v>0</v>
      </c>
      <c r="R57" s="29">
        <f t="shared" si="11"/>
        <v>250427.36039999998</v>
      </c>
      <c r="S57" s="150">
        <f t="shared" si="12"/>
        <v>513.27599999999995</v>
      </c>
      <c r="T57" s="171">
        <f>S57*102%</f>
        <v>523.54151999999999</v>
      </c>
      <c r="U57" s="44">
        <v>2025</v>
      </c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</row>
    <row r="58" spans="1:82" s="8" customFormat="1" ht="13.35" customHeight="1" x14ac:dyDescent="0.2">
      <c r="A58" s="410">
        <f t="shared" ref="A58:A73" si="13">A57+1</f>
        <v>40</v>
      </c>
      <c r="B58" s="411" t="s">
        <v>253</v>
      </c>
      <c r="C58" s="412" t="s">
        <v>254</v>
      </c>
      <c r="D58" s="412" t="s">
        <v>168</v>
      </c>
      <c r="E58" s="412" t="s">
        <v>126</v>
      </c>
      <c r="F58" s="413"/>
      <c r="G58" s="413" t="s">
        <v>113</v>
      </c>
      <c r="H58" s="360" t="s">
        <v>105</v>
      </c>
      <c r="I58" s="30">
        <v>5</v>
      </c>
      <c r="J58" s="95">
        <v>8</v>
      </c>
      <c r="K58" s="339">
        <v>6097</v>
      </c>
      <c r="L58" s="339">
        <v>4700</v>
      </c>
      <c r="M58" s="339">
        <v>0</v>
      </c>
      <c r="N58" s="95">
        <v>105</v>
      </c>
      <c r="O58" s="29">
        <f>'Раздел 2'!C58</f>
        <v>4287985.9000000004</v>
      </c>
      <c r="P58" s="29">
        <v>0</v>
      </c>
      <c r="Q58" s="29">
        <v>0</v>
      </c>
      <c r="R58" s="29">
        <f t="shared" si="11"/>
        <v>4287985.9000000004</v>
      </c>
      <c r="S58" s="150">
        <f t="shared" si="12"/>
        <v>912.33742553191496</v>
      </c>
      <c r="T58" s="168">
        <v>16200.663824504769</v>
      </c>
      <c r="U58" s="44">
        <v>2025</v>
      </c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</row>
    <row r="59" spans="1:82" s="8" customFormat="1" ht="13.35" customHeight="1" x14ac:dyDescent="0.2">
      <c r="A59" s="410">
        <f t="shared" si="13"/>
        <v>41</v>
      </c>
      <c r="B59" s="411" t="s">
        <v>245</v>
      </c>
      <c r="C59" s="412" t="s">
        <v>246</v>
      </c>
      <c r="D59" s="412" t="s">
        <v>168</v>
      </c>
      <c r="E59" s="414" t="s">
        <v>128</v>
      </c>
      <c r="F59" s="413"/>
      <c r="G59" s="413" t="s">
        <v>113</v>
      </c>
      <c r="H59" s="427" t="s">
        <v>104</v>
      </c>
      <c r="I59" s="30">
        <v>5</v>
      </c>
      <c r="J59" s="30">
        <v>4</v>
      </c>
      <c r="K59" s="339">
        <v>6524</v>
      </c>
      <c r="L59" s="339">
        <v>4211</v>
      </c>
      <c r="M59" s="339">
        <v>0</v>
      </c>
      <c r="N59" s="30">
        <v>68</v>
      </c>
      <c r="O59" s="29">
        <f>'Раздел 2'!C59</f>
        <v>1348783.3</v>
      </c>
      <c r="P59" s="29">
        <v>0</v>
      </c>
      <c r="Q59" s="29">
        <v>0</v>
      </c>
      <c r="R59" s="29">
        <f t="shared" si="11"/>
        <v>1348783.3</v>
      </c>
      <c r="S59" s="150">
        <f t="shared" si="12"/>
        <v>320.3</v>
      </c>
      <c r="T59" s="168">
        <v>19380.433342004304</v>
      </c>
      <c r="U59" s="44">
        <v>2025</v>
      </c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</row>
    <row r="60" spans="1:82" s="8" customFormat="1" ht="13.35" customHeight="1" x14ac:dyDescent="0.2">
      <c r="A60" s="410">
        <f t="shared" si="13"/>
        <v>42</v>
      </c>
      <c r="B60" s="360" t="s">
        <v>281</v>
      </c>
      <c r="C60" s="374" t="s">
        <v>282</v>
      </c>
      <c r="D60" s="374" t="s">
        <v>168</v>
      </c>
      <c r="E60" s="416" t="s">
        <v>58</v>
      </c>
      <c r="F60" s="417"/>
      <c r="G60" s="417" t="s">
        <v>113</v>
      </c>
      <c r="H60" s="427" t="s">
        <v>104</v>
      </c>
      <c r="I60" s="52">
        <v>5</v>
      </c>
      <c r="J60" s="85">
        <v>2</v>
      </c>
      <c r="K60" s="336">
        <v>2198.73</v>
      </c>
      <c r="L60" s="336">
        <v>1608.8</v>
      </c>
      <c r="M60" s="336">
        <v>0</v>
      </c>
      <c r="N60" s="52">
        <v>39</v>
      </c>
      <c r="O60" s="29">
        <f>'Раздел 2'!C60</f>
        <v>795000</v>
      </c>
      <c r="P60" s="29">
        <v>0</v>
      </c>
      <c r="Q60" s="29">
        <v>0</v>
      </c>
      <c r="R60" s="29">
        <f t="shared" si="11"/>
        <v>795000</v>
      </c>
      <c r="S60" s="150">
        <f t="shared" si="12"/>
        <v>494.15713575335656</v>
      </c>
      <c r="T60" s="147">
        <v>17397.965792740477</v>
      </c>
      <c r="U60" s="44">
        <v>2025</v>
      </c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</row>
    <row r="61" spans="1:82" s="8" customFormat="1" ht="13.35" customHeight="1" x14ac:dyDescent="0.2">
      <c r="A61" s="410">
        <f t="shared" si="13"/>
        <v>43</v>
      </c>
      <c r="B61" s="360" t="s">
        <v>261</v>
      </c>
      <c r="C61" s="374" t="s">
        <v>262</v>
      </c>
      <c r="D61" s="374" t="s">
        <v>168</v>
      </c>
      <c r="E61" s="374" t="s">
        <v>127</v>
      </c>
      <c r="F61" s="417"/>
      <c r="G61" s="417" t="s">
        <v>113</v>
      </c>
      <c r="H61" s="360" t="s">
        <v>105</v>
      </c>
      <c r="I61" s="52">
        <v>5</v>
      </c>
      <c r="J61" s="85">
        <v>6</v>
      </c>
      <c r="K61" s="336">
        <v>5839</v>
      </c>
      <c r="L61" s="336">
        <v>4734</v>
      </c>
      <c r="M61" s="336">
        <v>0</v>
      </c>
      <c r="N61" s="52">
        <v>100</v>
      </c>
      <c r="O61" s="29">
        <f>'Раздел 2'!C61</f>
        <v>2666759</v>
      </c>
      <c r="P61" s="29">
        <v>0</v>
      </c>
      <c r="Q61" s="29">
        <v>0</v>
      </c>
      <c r="R61" s="29">
        <f t="shared" si="11"/>
        <v>2666759</v>
      </c>
      <c r="S61" s="150">
        <f t="shared" si="12"/>
        <v>563.3204478242501</v>
      </c>
      <c r="T61" s="147">
        <v>15385.130043685107</v>
      </c>
      <c r="U61" s="44">
        <v>2025</v>
      </c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</row>
    <row r="62" spans="1:82" s="8" customFormat="1" ht="13.35" customHeight="1" x14ac:dyDescent="0.2">
      <c r="A62" s="410">
        <f t="shared" si="13"/>
        <v>44</v>
      </c>
      <c r="B62" s="360" t="s">
        <v>206</v>
      </c>
      <c r="C62" s="374" t="s">
        <v>207</v>
      </c>
      <c r="D62" s="374" t="s">
        <v>168</v>
      </c>
      <c r="E62" s="374" t="s">
        <v>208</v>
      </c>
      <c r="F62" s="417"/>
      <c r="G62" s="417" t="s">
        <v>113</v>
      </c>
      <c r="H62" s="427" t="s">
        <v>104</v>
      </c>
      <c r="I62" s="52">
        <v>4</v>
      </c>
      <c r="J62" s="85">
        <v>4</v>
      </c>
      <c r="K62" s="336">
        <v>3313</v>
      </c>
      <c r="L62" s="336">
        <v>2935</v>
      </c>
      <c r="M62" s="336">
        <v>0</v>
      </c>
      <c r="N62" s="85">
        <v>49</v>
      </c>
      <c r="O62" s="29">
        <f>'Раздел 2'!C62</f>
        <v>953757.6</v>
      </c>
      <c r="P62" s="29">
        <v>0</v>
      </c>
      <c r="Q62" s="29">
        <v>0</v>
      </c>
      <c r="R62" s="29">
        <f t="shared" si="11"/>
        <v>953757.6</v>
      </c>
      <c r="S62" s="150">
        <f t="shared" si="12"/>
        <v>324.95999999999998</v>
      </c>
      <c r="T62" s="147">
        <v>21235.280876424993</v>
      </c>
      <c r="U62" s="44">
        <v>2025</v>
      </c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</row>
    <row r="63" spans="1:82" s="8" customFormat="1" ht="13.35" customHeight="1" x14ac:dyDescent="0.2">
      <c r="A63" s="410">
        <f t="shared" si="13"/>
        <v>45</v>
      </c>
      <c r="B63" s="360" t="s">
        <v>209</v>
      </c>
      <c r="C63" s="374" t="s">
        <v>210</v>
      </c>
      <c r="D63" s="374" t="s">
        <v>168</v>
      </c>
      <c r="E63" s="374" t="s">
        <v>60</v>
      </c>
      <c r="F63" s="417"/>
      <c r="G63" s="417" t="s">
        <v>113</v>
      </c>
      <c r="H63" s="427" t="s">
        <v>104</v>
      </c>
      <c r="I63" s="52">
        <v>6</v>
      </c>
      <c r="J63" s="85">
        <v>12</v>
      </c>
      <c r="K63" s="336">
        <v>11076</v>
      </c>
      <c r="L63" s="336">
        <v>10127.9</v>
      </c>
      <c r="M63" s="336">
        <v>0</v>
      </c>
      <c r="N63" s="85">
        <v>172</v>
      </c>
      <c r="O63" s="29">
        <f>'Раздел 2'!C63</f>
        <v>8110959</v>
      </c>
      <c r="P63" s="29">
        <v>0</v>
      </c>
      <c r="Q63" s="29">
        <v>0</v>
      </c>
      <c r="R63" s="29">
        <f t="shared" si="11"/>
        <v>8110959</v>
      </c>
      <c r="S63" s="150">
        <f t="shared" si="12"/>
        <v>800.85299025464315</v>
      </c>
      <c r="T63" s="147">
        <v>13853.981610402374</v>
      </c>
      <c r="U63" s="44">
        <v>2025</v>
      </c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</row>
    <row r="64" spans="1:82" s="8" customFormat="1" ht="13.35" customHeight="1" x14ac:dyDescent="0.2">
      <c r="A64" s="410">
        <f t="shared" si="13"/>
        <v>46</v>
      </c>
      <c r="B64" s="360" t="s">
        <v>292</v>
      </c>
      <c r="C64" s="374" t="s">
        <v>293</v>
      </c>
      <c r="D64" s="374" t="s">
        <v>168</v>
      </c>
      <c r="E64" s="416" t="s">
        <v>126</v>
      </c>
      <c r="F64" s="417"/>
      <c r="G64" s="417" t="s">
        <v>113</v>
      </c>
      <c r="H64" s="418" t="s">
        <v>1101</v>
      </c>
      <c r="I64" s="52">
        <v>5</v>
      </c>
      <c r="J64" s="85">
        <v>8</v>
      </c>
      <c r="K64" s="336">
        <v>6700</v>
      </c>
      <c r="L64" s="336">
        <v>6150.1</v>
      </c>
      <c r="M64" s="336">
        <v>0</v>
      </c>
      <c r="N64" s="52">
        <v>126</v>
      </c>
      <c r="O64" s="29">
        <f>'Раздел 2'!C64</f>
        <v>1476024</v>
      </c>
      <c r="P64" s="29">
        <v>0</v>
      </c>
      <c r="Q64" s="29">
        <v>0</v>
      </c>
      <c r="R64" s="29">
        <f t="shared" si="11"/>
        <v>1476024</v>
      </c>
      <c r="S64" s="150">
        <f t="shared" si="12"/>
        <v>240</v>
      </c>
      <c r="T64" s="147">
        <v>13644.485625619673</v>
      </c>
      <c r="U64" s="44">
        <v>2025</v>
      </c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</row>
    <row r="65" spans="1:82" s="8" customFormat="1" ht="13.35" customHeight="1" x14ac:dyDescent="0.2">
      <c r="A65" s="410">
        <f t="shared" si="13"/>
        <v>47</v>
      </c>
      <c r="B65" s="360" t="s">
        <v>225</v>
      </c>
      <c r="C65" s="374" t="s">
        <v>226</v>
      </c>
      <c r="D65" s="374" t="s">
        <v>168</v>
      </c>
      <c r="E65" s="416" t="s">
        <v>62</v>
      </c>
      <c r="F65" s="361"/>
      <c r="G65" s="417" t="s">
        <v>113</v>
      </c>
      <c r="H65" s="418" t="s">
        <v>1101</v>
      </c>
      <c r="I65" s="52">
        <v>5</v>
      </c>
      <c r="J65" s="85">
        <v>3</v>
      </c>
      <c r="K65" s="336">
        <v>3240</v>
      </c>
      <c r="L65" s="336">
        <v>2556</v>
      </c>
      <c r="M65" s="336">
        <v>0</v>
      </c>
      <c r="N65" s="52">
        <v>60</v>
      </c>
      <c r="O65" s="29">
        <f>'Раздел 2'!C65</f>
        <v>849039.29999999993</v>
      </c>
      <c r="P65" s="29">
        <v>0</v>
      </c>
      <c r="Q65" s="29">
        <v>0</v>
      </c>
      <c r="R65" s="29">
        <f t="shared" si="11"/>
        <v>849039.29999999993</v>
      </c>
      <c r="S65" s="150">
        <f t="shared" si="12"/>
        <v>332.17499999999995</v>
      </c>
      <c r="T65" s="147">
        <v>15930.255521129107</v>
      </c>
      <c r="U65" s="44">
        <v>2025</v>
      </c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</row>
    <row r="66" spans="1:82" s="8" customFormat="1" ht="13.35" customHeight="1" x14ac:dyDescent="0.2">
      <c r="A66" s="410">
        <f t="shared" si="13"/>
        <v>48</v>
      </c>
      <c r="B66" s="360" t="s">
        <v>231</v>
      </c>
      <c r="C66" s="374" t="s">
        <v>232</v>
      </c>
      <c r="D66" s="374" t="s">
        <v>168</v>
      </c>
      <c r="E66" s="416" t="s">
        <v>59</v>
      </c>
      <c r="F66" s="417"/>
      <c r="G66" s="417" t="s">
        <v>113</v>
      </c>
      <c r="H66" s="427" t="s">
        <v>104</v>
      </c>
      <c r="I66" s="52">
        <v>3</v>
      </c>
      <c r="J66" s="85">
        <v>3</v>
      </c>
      <c r="K66" s="336">
        <v>1290</v>
      </c>
      <c r="L66" s="336">
        <v>1196.8</v>
      </c>
      <c r="M66" s="336">
        <v>0</v>
      </c>
      <c r="N66" s="85">
        <v>15</v>
      </c>
      <c r="O66" s="29">
        <f>'Раздел 2'!C66</f>
        <v>498846.58559999999</v>
      </c>
      <c r="P66" s="29">
        <v>0</v>
      </c>
      <c r="Q66" s="29">
        <v>0</v>
      </c>
      <c r="R66" s="29">
        <f t="shared" si="11"/>
        <v>498846.58559999999</v>
      </c>
      <c r="S66" s="150">
        <f t="shared" si="12"/>
        <v>416.81700000000001</v>
      </c>
      <c r="T66" s="147">
        <v>20386.070459209048</v>
      </c>
      <c r="U66" s="44">
        <v>2025</v>
      </c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</row>
    <row r="67" spans="1:82" s="8" customFormat="1" ht="13.35" customHeight="1" x14ac:dyDescent="0.2">
      <c r="A67" s="410">
        <f t="shared" si="13"/>
        <v>49</v>
      </c>
      <c r="B67" s="360" t="s">
        <v>189</v>
      </c>
      <c r="C67" s="374" t="s">
        <v>289</v>
      </c>
      <c r="D67" s="374" t="s">
        <v>168</v>
      </c>
      <c r="E67" s="416" t="s">
        <v>57</v>
      </c>
      <c r="F67" s="417"/>
      <c r="G67" s="361" t="s">
        <v>114</v>
      </c>
      <c r="H67" s="427" t="s">
        <v>104</v>
      </c>
      <c r="I67" s="52">
        <v>2</v>
      </c>
      <c r="J67" s="85">
        <v>2</v>
      </c>
      <c r="K67" s="336">
        <v>2845.91</v>
      </c>
      <c r="L67" s="336">
        <v>1103.2</v>
      </c>
      <c r="M67" s="336">
        <v>0</v>
      </c>
      <c r="N67" s="52">
        <v>20</v>
      </c>
      <c r="O67" s="29">
        <f>'Раздел 2'!C67</f>
        <v>7431993.8321740003</v>
      </c>
      <c r="P67" s="29">
        <v>0</v>
      </c>
      <c r="Q67" s="29">
        <v>0</v>
      </c>
      <c r="R67" s="29">
        <f t="shared" si="11"/>
        <v>7431993.8321740003</v>
      </c>
      <c r="S67" s="150">
        <f t="shared" si="12"/>
        <v>6736.7601814485133</v>
      </c>
      <c r="T67" s="149">
        <f>S67*102%</f>
        <v>6871.4953850774837</v>
      </c>
      <c r="U67" s="44">
        <v>2025</v>
      </c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</row>
    <row r="68" spans="1:82" s="8" customFormat="1" ht="13.35" customHeight="1" x14ac:dyDescent="0.2">
      <c r="A68" s="410">
        <f t="shared" si="13"/>
        <v>50</v>
      </c>
      <c r="B68" s="360" t="s">
        <v>255</v>
      </c>
      <c r="C68" s="374" t="s">
        <v>256</v>
      </c>
      <c r="D68" s="374" t="s">
        <v>168</v>
      </c>
      <c r="E68" s="374" t="s">
        <v>58</v>
      </c>
      <c r="F68" s="417"/>
      <c r="G68" s="417" t="s">
        <v>113</v>
      </c>
      <c r="H68" s="418" t="s">
        <v>1101</v>
      </c>
      <c r="I68" s="52">
        <v>5</v>
      </c>
      <c r="J68" s="85">
        <v>4</v>
      </c>
      <c r="K68" s="336">
        <v>4255</v>
      </c>
      <c r="L68" s="336">
        <v>3164</v>
      </c>
      <c r="M68" s="336">
        <v>0</v>
      </c>
      <c r="N68" s="85">
        <v>79</v>
      </c>
      <c r="O68" s="29">
        <f>'Раздел 2'!C68</f>
        <v>1474851</v>
      </c>
      <c r="P68" s="29">
        <v>0</v>
      </c>
      <c r="Q68" s="29">
        <v>0</v>
      </c>
      <c r="R68" s="29">
        <f t="shared" si="11"/>
        <v>1474851</v>
      </c>
      <c r="S68" s="150">
        <f t="shared" si="12"/>
        <v>466.13495575221236</v>
      </c>
      <c r="T68" s="147">
        <v>16867.832145765591</v>
      </c>
      <c r="U68" s="44">
        <v>2025</v>
      </c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</row>
    <row r="69" spans="1:82" s="8" customFormat="1" ht="13.35" customHeight="1" x14ac:dyDescent="0.2">
      <c r="A69" s="410">
        <f t="shared" si="13"/>
        <v>51</v>
      </c>
      <c r="B69" s="360" t="s">
        <v>251</v>
      </c>
      <c r="C69" s="374" t="s">
        <v>252</v>
      </c>
      <c r="D69" s="374" t="s">
        <v>168</v>
      </c>
      <c r="E69" s="374" t="s">
        <v>44</v>
      </c>
      <c r="F69" s="417"/>
      <c r="G69" s="417" t="s">
        <v>113</v>
      </c>
      <c r="H69" s="427" t="s">
        <v>104</v>
      </c>
      <c r="I69" s="52">
        <v>5</v>
      </c>
      <c r="J69" s="85">
        <v>4</v>
      </c>
      <c r="K69" s="336">
        <v>4602</v>
      </c>
      <c r="L69" s="336">
        <v>3797</v>
      </c>
      <c r="M69" s="336">
        <v>0</v>
      </c>
      <c r="N69" s="85">
        <v>67</v>
      </c>
      <c r="O69" s="29">
        <f>'Раздел 2'!C69</f>
        <v>1286704</v>
      </c>
      <c r="P69" s="29">
        <v>0</v>
      </c>
      <c r="Q69" s="29">
        <v>0</v>
      </c>
      <c r="R69" s="29">
        <f t="shared" si="11"/>
        <v>1286704</v>
      </c>
      <c r="S69" s="150">
        <f t="shared" si="12"/>
        <v>338.87384777455884</v>
      </c>
      <c r="T69" s="147">
        <v>15232.573363368403</v>
      </c>
      <c r="U69" s="44">
        <v>2025</v>
      </c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</row>
    <row r="70" spans="1:82" s="8" customFormat="1" ht="13.35" customHeight="1" x14ac:dyDescent="0.2">
      <c r="A70" s="410">
        <f t="shared" si="13"/>
        <v>52</v>
      </c>
      <c r="B70" s="360" t="s">
        <v>257</v>
      </c>
      <c r="C70" s="374" t="s">
        <v>258</v>
      </c>
      <c r="D70" s="374" t="s">
        <v>168</v>
      </c>
      <c r="E70" s="374" t="s">
        <v>61</v>
      </c>
      <c r="F70" s="417"/>
      <c r="G70" s="417" t="s">
        <v>113</v>
      </c>
      <c r="H70" s="427" t="s">
        <v>104</v>
      </c>
      <c r="I70" s="52">
        <v>5</v>
      </c>
      <c r="J70" s="85">
        <v>4</v>
      </c>
      <c r="K70" s="336">
        <v>4729</v>
      </c>
      <c r="L70" s="336">
        <v>3458</v>
      </c>
      <c r="M70" s="336">
        <v>0</v>
      </c>
      <c r="N70" s="85">
        <v>78</v>
      </c>
      <c r="O70" s="29">
        <f>'Раздел 2'!C70</f>
        <v>1184354</v>
      </c>
      <c r="P70" s="29">
        <v>0</v>
      </c>
      <c r="Q70" s="29">
        <v>0</v>
      </c>
      <c r="R70" s="29">
        <f t="shared" si="11"/>
        <v>1184354</v>
      </c>
      <c r="S70" s="150">
        <f t="shared" si="12"/>
        <v>342.49681897050317</v>
      </c>
      <c r="T70" s="147">
        <v>17375.485471547141</v>
      </c>
      <c r="U70" s="44">
        <v>2025</v>
      </c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</row>
    <row r="71" spans="1:82" s="8" customFormat="1" ht="13.35" customHeight="1" x14ac:dyDescent="0.2">
      <c r="A71" s="410">
        <f t="shared" si="13"/>
        <v>53</v>
      </c>
      <c r="B71" s="360" t="s">
        <v>219</v>
      </c>
      <c r="C71" s="374" t="s">
        <v>220</v>
      </c>
      <c r="D71" s="374" t="s">
        <v>168</v>
      </c>
      <c r="E71" s="419" t="s">
        <v>61</v>
      </c>
      <c r="F71" s="417"/>
      <c r="G71" s="417" t="s">
        <v>113</v>
      </c>
      <c r="H71" s="418" t="s">
        <v>1101</v>
      </c>
      <c r="I71" s="52">
        <v>6</v>
      </c>
      <c r="J71" s="85">
        <v>2</v>
      </c>
      <c r="K71" s="336">
        <v>2061</v>
      </c>
      <c r="L71" s="336">
        <v>1938</v>
      </c>
      <c r="M71" s="336">
        <v>0</v>
      </c>
      <c r="N71" s="85">
        <v>45</v>
      </c>
      <c r="O71" s="29">
        <f>'Раздел 2'!C71</f>
        <v>1287219.6000000001</v>
      </c>
      <c r="P71" s="29">
        <v>0</v>
      </c>
      <c r="Q71" s="29">
        <v>0</v>
      </c>
      <c r="R71" s="29">
        <f t="shared" si="11"/>
        <v>1287219.6000000001</v>
      </c>
      <c r="S71" s="150">
        <f t="shared" si="12"/>
        <v>664.2</v>
      </c>
      <c r="T71" s="147">
        <v>13959.3810462863</v>
      </c>
      <c r="U71" s="44">
        <v>2025</v>
      </c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</row>
    <row r="72" spans="1:82" s="8" customFormat="1" ht="13.35" customHeight="1" x14ac:dyDescent="0.2">
      <c r="A72" s="410">
        <f t="shared" si="13"/>
        <v>54</v>
      </c>
      <c r="B72" s="360" t="s">
        <v>1173</v>
      </c>
      <c r="C72" s="374" t="s">
        <v>249</v>
      </c>
      <c r="D72" s="374" t="s">
        <v>168</v>
      </c>
      <c r="E72" s="416" t="s">
        <v>250</v>
      </c>
      <c r="F72" s="417"/>
      <c r="G72" s="361" t="s">
        <v>114</v>
      </c>
      <c r="H72" s="360" t="s">
        <v>1102</v>
      </c>
      <c r="I72" s="52">
        <v>2</v>
      </c>
      <c r="J72" s="85">
        <v>2</v>
      </c>
      <c r="K72" s="336">
        <v>280.5</v>
      </c>
      <c r="L72" s="336">
        <v>207</v>
      </c>
      <c r="M72" s="336">
        <v>0</v>
      </c>
      <c r="N72" s="85">
        <v>5</v>
      </c>
      <c r="O72" s="29">
        <f>'Раздел 2'!C72</f>
        <v>140310.39600000001</v>
      </c>
      <c r="P72" s="29">
        <v>0</v>
      </c>
      <c r="Q72" s="29">
        <v>0</v>
      </c>
      <c r="R72" s="29">
        <f t="shared" si="11"/>
        <v>140310.39600000001</v>
      </c>
      <c r="S72" s="150">
        <f t="shared" si="12"/>
        <v>677.82800000000009</v>
      </c>
      <c r="T72" s="292">
        <v>27237.277401325744</v>
      </c>
      <c r="U72" s="44">
        <v>2025</v>
      </c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</row>
    <row r="73" spans="1:82" s="8" customFormat="1" ht="13.35" customHeight="1" x14ac:dyDescent="0.2">
      <c r="A73" s="410">
        <f t="shared" si="13"/>
        <v>55</v>
      </c>
      <c r="B73" s="360" t="s">
        <v>277</v>
      </c>
      <c r="C73" s="374" t="s">
        <v>278</v>
      </c>
      <c r="D73" s="374" t="s">
        <v>168</v>
      </c>
      <c r="E73" s="416" t="s">
        <v>52</v>
      </c>
      <c r="F73" s="417"/>
      <c r="G73" s="417" t="s">
        <v>113</v>
      </c>
      <c r="H73" s="427" t="s">
        <v>104</v>
      </c>
      <c r="I73" s="52">
        <v>3</v>
      </c>
      <c r="J73" s="85">
        <v>2</v>
      </c>
      <c r="K73" s="336">
        <v>1046</v>
      </c>
      <c r="L73" s="336">
        <v>971</v>
      </c>
      <c r="M73" s="336">
        <v>0</v>
      </c>
      <c r="N73" s="52">
        <v>18</v>
      </c>
      <c r="O73" s="29">
        <f>'Раздел 2'!C73</f>
        <v>164900</v>
      </c>
      <c r="P73" s="29">
        <v>0</v>
      </c>
      <c r="Q73" s="29">
        <v>0</v>
      </c>
      <c r="R73" s="29">
        <f t="shared" si="11"/>
        <v>164900</v>
      </c>
      <c r="S73" s="150">
        <f t="shared" si="12"/>
        <v>169.8249227600412</v>
      </c>
      <c r="T73" s="292">
        <v>20506.126030189109</v>
      </c>
      <c r="U73" s="44">
        <v>2025</v>
      </c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</row>
    <row r="74" spans="1:82" s="4" customFormat="1" ht="12.75" customHeight="1" x14ac:dyDescent="0.2">
      <c r="A74" s="569" t="s">
        <v>1099</v>
      </c>
      <c r="B74" s="569"/>
      <c r="C74" s="178"/>
      <c r="D74" s="178"/>
      <c r="E74" s="178">
        <v>55</v>
      </c>
      <c r="F74" s="178"/>
      <c r="G74" s="178"/>
      <c r="H74" s="179"/>
      <c r="I74" s="178"/>
      <c r="J74" s="181"/>
      <c r="K74" s="183">
        <f t="shared" ref="K74:R74" si="14">SUM(K19:K73)</f>
        <v>137924.76</v>
      </c>
      <c r="L74" s="183">
        <f t="shared" si="14"/>
        <v>110483.32000000002</v>
      </c>
      <c r="M74" s="183">
        <f t="shared" si="14"/>
        <v>20142.560000000001</v>
      </c>
      <c r="N74" s="183">
        <f t="shared" si="14"/>
        <v>2406</v>
      </c>
      <c r="O74" s="183">
        <f t="shared" si="14"/>
        <v>254034529.87550843</v>
      </c>
      <c r="P74" s="183">
        <f t="shared" si="14"/>
        <v>0</v>
      </c>
      <c r="Q74" s="183">
        <f t="shared" si="14"/>
        <v>0</v>
      </c>
      <c r="R74" s="183">
        <f t="shared" si="14"/>
        <v>254034529.87550843</v>
      </c>
      <c r="S74" s="194"/>
      <c r="T74" s="195"/>
      <c r="U74" s="186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</row>
    <row r="75" spans="1:82" s="8" customFormat="1" ht="13.35" customHeight="1" x14ac:dyDescent="0.2">
      <c r="A75" s="410">
        <v>1</v>
      </c>
      <c r="B75" s="411" t="s">
        <v>1387</v>
      </c>
      <c r="C75" s="410" t="s">
        <v>1388</v>
      </c>
      <c r="D75" s="410" t="s">
        <v>175</v>
      </c>
      <c r="E75" s="421">
        <v>1957</v>
      </c>
      <c r="F75" s="410"/>
      <c r="G75" s="426" t="s">
        <v>114</v>
      </c>
      <c r="H75" s="427" t="s">
        <v>104</v>
      </c>
      <c r="I75" s="104">
        <v>3</v>
      </c>
      <c r="J75" s="104">
        <v>2</v>
      </c>
      <c r="K75" s="338">
        <v>1148</v>
      </c>
      <c r="L75" s="338">
        <v>1003</v>
      </c>
      <c r="M75" s="338">
        <v>0</v>
      </c>
      <c r="N75" s="104">
        <v>15</v>
      </c>
      <c r="O75" s="29">
        <f>'Раздел 2'!C75</f>
        <v>13167069.555488</v>
      </c>
      <c r="P75" s="29">
        <v>0</v>
      </c>
      <c r="Q75" s="29">
        <v>0</v>
      </c>
      <c r="R75" s="29">
        <f t="shared" ref="R75:R97" si="15">O75</f>
        <v>13167069.555488</v>
      </c>
      <c r="S75" s="150">
        <f t="shared" ref="S75:S97" si="16">O75/L75</f>
        <v>13127.686496</v>
      </c>
      <c r="T75" s="168">
        <v>39008.01</v>
      </c>
      <c r="U75" s="44">
        <v>2026</v>
      </c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</row>
    <row r="76" spans="1:82" s="8" customFormat="1" ht="13.35" customHeight="1" x14ac:dyDescent="0.2">
      <c r="A76" s="410">
        <f>A75+1</f>
        <v>2</v>
      </c>
      <c r="B76" s="411" t="s">
        <v>1385</v>
      </c>
      <c r="C76" s="410" t="s">
        <v>1386</v>
      </c>
      <c r="D76" s="410" t="s">
        <v>175</v>
      </c>
      <c r="E76" s="421">
        <v>1963</v>
      </c>
      <c r="F76" s="410"/>
      <c r="G76" s="426" t="s">
        <v>114</v>
      </c>
      <c r="H76" s="427" t="s">
        <v>1176</v>
      </c>
      <c r="I76" s="104">
        <v>5</v>
      </c>
      <c r="J76" s="104">
        <v>3</v>
      </c>
      <c r="K76" s="338">
        <v>3362.42</v>
      </c>
      <c r="L76" s="338">
        <v>2459.8000000000002</v>
      </c>
      <c r="M76" s="338">
        <v>0</v>
      </c>
      <c r="N76" s="104">
        <v>60</v>
      </c>
      <c r="O76" s="29">
        <f>'Раздел 2'!C76</f>
        <v>12635524.153228203</v>
      </c>
      <c r="P76" s="29">
        <v>0</v>
      </c>
      <c r="Q76" s="29">
        <v>0</v>
      </c>
      <c r="R76" s="29">
        <f t="shared" si="15"/>
        <v>12635524.153228203</v>
      </c>
      <c r="S76" s="150">
        <f t="shared" si="16"/>
        <v>5136.8095590000012</v>
      </c>
      <c r="T76" s="168">
        <v>35863.819999999992</v>
      </c>
      <c r="U76" s="44">
        <v>2026</v>
      </c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</row>
    <row r="77" spans="1:82" s="8" customFormat="1" ht="13.35" customHeight="1" x14ac:dyDescent="0.2">
      <c r="A77" s="410">
        <f t="shared" ref="A77:A128" si="17">A76+1</f>
        <v>3</v>
      </c>
      <c r="B77" s="411" t="s">
        <v>1383</v>
      </c>
      <c r="C77" s="410" t="s">
        <v>1384</v>
      </c>
      <c r="D77" s="410" t="s">
        <v>175</v>
      </c>
      <c r="E77" s="421">
        <v>1940</v>
      </c>
      <c r="F77" s="410"/>
      <c r="G77" s="426" t="s">
        <v>114</v>
      </c>
      <c r="H77" s="427" t="s">
        <v>104</v>
      </c>
      <c r="I77" s="104">
        <v>4</v>
      </c>
      <c r="J77" s="104">
        <v>6</v>
      </c>
      <c r="K77" s="338">
        <v>3993.3</v>
      </c>
      <c r="L77" s="338">
        <v>3376.86</v>
      </c>
      <c r="M77" s="338">
        <v>0</v>
      </c>
      <c r="N77" s="104">
        <v>56</v>
      </c>
      <c r="O77" s="29">
        <f>'Раздел 2'!C77</f>
        <v>17346286.72740474</v>
      </c>
      <c r="P77" s="29">
        <v>0</v>
      </c>
      <c r="Q77" s="29">
        <v>0</v>
      </c>
      <c r="R77" s="29">
        <f t="shared" si="15"/>
        <v>17346286.72740474</v>
      </c>
      <c r="S77" s="150">
        <f t="shared" si="16"/>
        <v>5136.8095589999994</v>
      </c>
      <c r="T77" s="168">
        <v>29234.32</v>
      </c>
      <c r="U77" s="44">
        <v>2026</v>
      </c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</row>
    <row r="78" spans="1:82" s="8" customFormat="1" ht="13.35" customHeight="1" x14ac:dyDescent="0.2">
      <c r="A78" s="410">
        <f t="shared" si="17"/>
        <v>4</v>
      </c>
      <c r="B78" s="411" t="s">
        <v>1381</v>
      </c>
      <c r="C78" s="410" t="s">
        <v>1382</v>
      </c>
      <c r="D78" s="410" t="s">
        <v>175</v>
      </c>
      <c r="E78" s="410" t="s">
        <v>128</v>
      </c>
      <c r="F78" s="410"/>
      <c r="G78" s="426" t="s">
        <v>114</v>
      </c>
      <c r="H78" s="427" t="s">
        <v>1176</v>
      </c>
      <c r="I78" s="104">
        <v>5</v>
      </c>
      <c r="J78" s="104">
        <v>6</v>
      </c>
      <c r="K78" s="338">
        <v>4625.8999999999996</v>
      </c>
      <c r="L78" s="338">
        <v>2974.3</v>
      </c>
      <c r="M78" s="338">
        <v>0</v>
      </c>
      <c r="N78" s="104">
        <v>96</v>
      </c>
      <c r="O78" s="29">
        <f>'Раздел 2'!C78</f>
        <v>9999716.2858320009</v>
      </c>
      <c r="P78" s="29">
        <v>0</v>
      </c>
      <c r="Q78" s="29">
        <v>0</v>
      </c>
      <c r="R78" s="29">
        <f t="shared" si="15"/>
        <v>9999716.2858320009</v>
      </c>
      <c r="S78" s="150">
        <f t="shared" si="16"/>
        <v>3362.0402400000003</v>
      </c>
      <c r="T78" s="168">
        <v>29234.32</v>
      </c>
      <c r="U78" s="44">
        <v>2026</v>
      </c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</row>
    <row r="79" spans="1:82" s="8" customFormat="1" ht="13.35" customHeight="1" x14ac:dyDescent="0.2">
      <c r="A79" s="410">
        <f t="shared" si="17"/>
        <v>5</v>
      </c>
      <c r="B79" s="411" t="s">
        <v>294</v>
      </c>
      <c r="C79" s="412" t="s">
        <v>295</v>
      </c>
      <c r="D79" s="412" t="s">
        <v>168</v>
      </c>
      <c r="E79" s="414" t="s">
        <v>123</v>
      </c>
      <c r="F79" s="413"/>
      <c r="G79" s="410" t="s">
        <v>114</v>
      </c>
      <c r="H79" s="427" t="s">
        <v>104</v>
      </c>
      <c r="I79" s="30">
        <v>2</v>
      </c>
      <c r="J79" s="95">
        <v>1</v>
      </c>
      <c r="K79" s="339">
        <v>495.24</v>
      </c>
      <c r="L79" s="339">
        <v>412.7</v>
      </c>
      <c r="M79" s="339">
        <v>0</v>
      </c>
      <c r="N79" s="30">
        <v>9</v>
      </c>
      <c r="O79" s="29">
        <f>'Раздел 2'!C79</f>
        <v>3102711.8883192693</v>
      </c>
      <c r="P79" s="29">
        <v>0</v>
      </c>
      <c r="Q79" s="29">
        <v>0</v>
      </c>
      <c r="R79" s="29">
        <f t="shared" si="15"/>
        <v>3102711.8883192693</v>
      </c>
      <c r="S79" s="150">
        <f t="shared" si="16"/>
        <v>7518.0806598479994</v>
      </c>
      <c r="T79" s="168">
        <v>19115.284198003705</v>
      </c>
      <c r="U79" s="44">
        <v>2026</v>
      </c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</row>
    <row r="80" spans="1:82" s="8" customFormat="1" ht="13.35" customHeight="1" x14ac:dyDescent="0.2">
      <c r="A80" s="410">
        <f t="shared" si="17"/>
        <v>6</v>
      </c>
      <c r="B80" s="411" t="s">
        <v>202</v>
      </c>
      <c r="C80" s="412" t="s">
        <v>203</v>
      </c>
      <c r="D80" s="421" t="s">
        <v>168</v>
      </c>
      <c r="E80" s="412" t="s">
        <v>42</v>
      </c>
      <c r="F80" s="413"/>
      <c r="G80" s="410" t="s">
        <v>114</v>
      </c>
      <c r="H80" s="427" t="s">
        <v>104</v>
      </c>
      <c r="I80" s="30">
        <v>3</v>
      </c>
      <c r="J80" s="95">
        <v>3</v>
      </c>
      <c r="K80" s="339">
        <v>1979.68</v>
      </c>
      <c r="L80" s="339">
        <v>1221.3</v>
      </c>
      <c r="M80" s="339">
        <v>0</v>
      </c>
      <c r="N80" s="95">
        <v>19</v>
      </c>
      <c r="O80" s="29">
        <f>'Раздел 2'!C80</f>
        <v>11798128.799739908</v>
      </c>
      <c r="P80" s="29">
        <v>0</v>
      </c>
      <c r="Q80" s="29">
        <v>0</v>
      </c>
      <c r="R80" s="29">
        <f t="shared" si="15"/>
        <v>11798128.799739908</v>
      </c>
      <c r="S80" s="150">
        <f t="shared" si="16"/>
        <v>9660.3036106934487</v>
      </c>
      <c r="T80" s="147">
        <v>30018.224418495949</v>
      </c>
      <c r="U80" s="44">
        <v>2026</v>
      </c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</row>
    <row r="81" spans="1:82" s="8" customFormat="1" ht="12.75" customHeight="1" x14ac:dyDescent="0.2">
      <c r="A81" s="410">
        <f t="shared" si="17"/>
        <v>7</v>
      </c>
      <c r="B81" s="411" t="s">
        <v>191</v>
      </c>
      <c r="C81" s="412" t="s">
        <v>200</v>
      </c>
      <c r="D81" s="421" t="s">
        <v>168</v>
      </c>
      <c r="E81" s="412" t="s">
        <v>59</v>
      </c>
      <c r="F81" s="413"/>
      <c r="G81" s="410" t="s">
        <v>114</v>
      </c>
      <c r="H81" s="427" t="s">
        <v>104</v>
      </c>
      <c r="I81" s="30">
        <v>2</v>
      </c>
      <c r="J81" s="95">
        <v>3</v>
      </c>
      <c r="K81" s="339">
        <v>755.1</v>
      </c>
      <c r="L81" s="339">
        <v>487.9</v>
      </c>
      <c r="M81" s="339">
        <v>0</v>
      </c>
      <c r="N81" s="95">
        <v>16</v>
      </c>
      <c r="O81" s="29">
        <f>'Раздел 2'!C81</f>
        <v>4556364.1311093532</v>
      </c>
      <c r="P81" s="29">
        <v>0</v>
      </c>
      <c r="Q81" s="29">
        <v>0</v>
      </c>
      <c r="R81" s="29">
        <f t="shared" si="15"/>
        <v>4556364.1311093532</v>
      </c>
      <c r="S81" s="150">
        <f t="shared" si="16"/>
        <v>9338.7254173177971</v>
      </c>
      <c r="T81" s="147">
        <v>28660.648558375029</v>
      </c>
      <c r="U81" s="44">
        <v>2026</v>
      </c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</row>
    <row r="82" spans="1:82" s="8" customFormat="1" ht="13.35" customHeight="1" x14ac:dyDescent="0.2">
      <c r="A82" s="410">
        <f t="shared" si="17"/>
        <v>8</v>
      </c>
      <c r="B82" s="411" t="s">
        <v>211</v>
      </c>
      <c r="C82" s="412" t="s">
        <v>212</v>
      </c>
      <c r="D82" s="421" t="s">
        <v>168</v>
      </c>
      <c r="E82" s="412" t="s">
        <v>58</v>
      </c>
      <c r="F82" s="413"/>
      <c r="G82" s="410" t="s">
        <v>114</v>
      </c>
      <c r="H82" s="427" t="s">
        <v>104</v>
      </c>
      <c r="I82" s="30">
        <v>4</v>
      </c>
      <c r="J82" s="95">
        <v>4</v>
      </c>
      <c r="K82" s="339">
        <v>3830.3</v>
      </c>
      <c r="L82" s="339">
        <v>1198</v>
      </c>
      <c r="M82" s="339">
        <v>0</v>
      </c>
      <c r="N82" s="95">
        <v>48</v>
      </c>
      <c r="O82" s="29">
        <f>'Раздел 2'!C82</f>
        <v>22231481.411013156</v>
      </c>
      <c r="P82" s="29">
        <v>0</v>
      </c>
      <c r="Q82" s="29">
        <v>0</v>
      </c>
      <c r="R82" s="29">
        <f t="shared" si="15"/>
        <v>22231481.411013156</v>
      </c>
      <c r="S82" s="150">
        <f t="shared" si="16"/>
        <v>18557.163114368243</v>
      </c>
      <c r="T82" s="147">
        <v>59209.082868963931</v>
      </c>
      <c r="U82" s="44">
        <v>2026</v>
      </c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</row>
    <row r="83" spans="1:82" s="8" customFormat="1" ht="13.35" customHeight="1" x14ac:dyDescent="0.2">
      <c r="A83" s="410">
        <f t="shared" si="17"/>
        <v>9</v>
      </c>
      <c r="B83" s="411" t="s">
        <v>229</v>
      </c>
      <c r="C83" s="412" t="s">
        <v>230</v>
      </c>
      <c r="D83" s="421" t="s">
        <v>168</v>
      </c>
      <c r="E83" s="414" t="s">
        <v>43</v>
      </c>
      <c r="F83" s="413"/>
      <c r="G83" s="410" t="s">
        <v>114</v>
      </c>
      <c r="H83" s="427" t="s">
        <v>104</v>
      </c>
      <c r="I83" s="30">
        <v>3</v>
      </c>
      <c r="J83" s="95">
        <v>4</v>
      </c>
      <c r="K83" s="339">
        <v>3415.77</v>
      </c>
      <c r="L83" s="339">
        <v>2770.7</v>
      </c>
      <c r="M83" s="339">
        <v>0</v>
      </c>
      <c r="N83" s="95">
        <v>39</v>
      </c>
      <c r="O83" s="29">
        <f>'Раздел 2'!C83</f>
        <v>21018166.672290832</v>
      </c>
      <c r="P83" s="29">
        <v>0</v>
      </c>
      <c r="Q83" s="29">
        <v>0</v>
      </c>
      <c r="R83" s="29">
        <f t="shared" si="15"/>
        <v>21018166.672290832</v>
      </c>
      <c r="S83" s="150">
        <f t="shared" si="16"/>
        <v>7585.8687957161846</v>
      </c>
      <c r="T83" s="147">
        <v>22830.292559196645</v>
      </c>
      <c r="U83" s="44">
        <v>2026</v>
      </c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</row>
    <row r="84" spans="1:82" s="8" customFormat="1" ht="13.35" customHeight="1" x14ac:dyDescent="0.2">
      <c r="A84" s="410">
        <f t="shared" si="17"/>
        <v>10</v>
      </c>
      <c r="B84" s="411" t="s">
        <v>221</v>
      </c>
      <c r="C84" s="412" t="s">
        <v>222</v>
      </c>
      <c r="D84" s="412" t="s">
        <v>168</v>
      </c>
      <c r="E84" s="414" t="s">
        <v>62</v>
      </c>
      <c r="F84" s="413"/>
      <c r="G84" s="410" t="s">
        <v>114</v>
      </c>
      <c r="H84" s="427" t="s">
        <v>104</v>
      </c>
      <c r="I84" s="30">
        <v>5</v>
      </c>
      <c r="J84" s="95">
        <v>5</v>
      </c>
      <c r="K84" s="339">
        <v>2742.3</v>
      </c>
      <c r="L84" s="339">
        <v>2567.8000000000002</v>
      </c>
      <c r="M84" s="339">
        <v>0</v>
      </c>
      <c r="N84" s="95">
        <v>60</v>
      </c>
      <c r="O84" s="29">
        <f>'Раздел 2'!C84</f>
        <v>7246279.8849495286</v>
      </c>
      <c r="P84" s="29">
        <v>0</v>
      </c>
      <c r="Q84" s="29">
        <v>0</v>
      </c>
      <c r="R84" s="29">
        <f t="shared" si="15"/>
        <v>7246279.8849495286</v>
      </c>
      <c r="S84" s="150">
        <f t="shared" si="16"/>
        <v>2821.9798601719481</v>
      </c>
      <c r="T84" s="147">
        <v>13134.241710566579</v>
      </c>
      <c r="U84" s="44">
        <v>2026</v>
      </c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</row>
    <row r="85" spans="1:82" s="8" customFormat="1" ht="12.75" customHeight="1" x14ac:dyDescent="0.2">
      <c r="A85" s="410">
        <f t="shared" si="17"/>
        <v>11</v>
      </c>
      <c r="B85" s="411" t="s">
        <v>204</v>
      </c>
      <c r="C85" s="412" t="s">
        <v>205</v>
      </c>
      <c r="D85" s="412" t="s">
        <v>168</v>
      </c>
      <c r="E85" s="412" t="s">
        <v>58</v>
      </c>
      <c r="F85" s="413"/>
      <c r="G85" s="410" t="s">
        <v>114</v>
      </c>
      <c r="H85" s="427" t="s">
        <v>104</v>
      </c>
      <c r="I85" s="30">
        <v>5</v>
      </c>
      <c r="J85" s="95">
        <v>3</v>
      </c>
      <c r="K85" s="339">
        <v>6453.03</v>
      </c>
      <c r="L85" s="339">
        <v>3110.3</v>
      </c>
      <c r="M85" s="339">
        <v>0</v>
      </c>
      <c r="N85" s="95">
        <v>110</v>
      </c>
      <c r="O85" s="29">
        <f>'Раздел 2'!C85</f>
        <v>17145020.56846955</v>
      </c>
      <c r="P85" s="29">
        <v>0</v>
      </c>
      <c r="Q85" s="29">
        <v>0</v>
      </c>
      <c r="R85" s="29">
        <f t="shared" si="15"/>
        <v>17145020.56846955</v>
      </c>
      <c r="S85" s="150">
        <f t="shared" si="16"/>
        <v>5512.3366133394047</v>
      </c>
      <c r="T85" s="147">
        <v>25864.874282089972</v>
      </c>
      <c r="U85" s="44">
        <v>2026</v>
      </c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</row>
    <row r="86" spans="1:82" s="8" customFormat="1" ht="12.75" customHeight="1" x14ac:dyDescent="0.2">
      <c r="A86" s="410">
        <f t="shared" si="17"/>
        <v>12</v>
      </c>
      <c r="B86" s="411" t="s">
        <v>243</v>
      </c>
      <c r="C86" s="412" t="s">
        <v>244</v>
      </c>
      <c r="D86" s="412" t="s">
        <v>168</v>
      </c>
      <c r="E86" s="414" t="s">
        <v>58</v>
      </c>
      <c r="F86" s="413"/>
      <c r="G86" s="410" t="s">
        <v>114</v>
      </c>
      <c r="H86" s="427" t="s">
        <v>104</v>
      </c>
      <c r="I86" s="30">
        <v>5</v>
      </c>
      <c r="J86" s="30">
        <v>2</v>
      </c>
      <c r="K86" s="339">
        <v>2712</v>
      </c>
      <c r="L86" s="339">
        <v>2260</v>
      </c>
      <c r="M86" s="339">
        <v>0</v>
      </c>
      <c r="N86" s="30">
        <v>44</v>
      </c>
      <c r="O86" s="29">
        <f>'Раздел 2'!C86</f>
        <v>7568846.7536536185</v>
      </c>
      <c r="P86" s="29">
        <v>0</v>
      </c>
      <c r="Q86" s="29">
        <v>0</v>
      </c>
      <c r="R86" s="29">
        <f t="shared" si="15"/>
        <v>7568846.7536536185</v>
      </c>
      <c r="S86" s="150">
        <f t="shared" si="16"/>
        <v>3349.0472361299198</v>
      </c>
      <c r="T86" s="147">
        <v>14959.952483639676</v>
      </c>
      <c r="U86" s="44">
        <v>2026</v>
      </c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</row>
    <row r="87" spans="1:82" s="8" customFormat="1" ht="12.75" customHeight="1" x14ac:dyDescent="0.2">
      <c r="A87" s="410">
        <f t="shared" si="17"/>
        <v>13</v>
      </c>
      <c r="B87" s="411" t="s">
        <v>198</v>
      </c>
      <c r="C87" s="412" t="s">
        <v>199</v>
      </c>
      <c r="D87" s="412" t="s">
        <v>168</v>
      </c>
      <c r="E87" s="412" t="s">
        <v>54</v>
      </c>
      <c r="F87" s="413"/>
      <c r="G87" s="410" t="s">
        <v>114</v>
      </c>
      <c r="H87" s="427" t="s">
        <v>104</v>
      </c>
      <c r="I87" s="30">
        <v>3</v>
      </c>
      <c r="J87" s="95">
        <v>3</v>
      </c>
      <c r="K87" s="339">
        <v>1080.5999999999999</v>
      </c>
      <c r="L87" s="339">
        <v>571.29999999999995</v>
      </c>
      <c r="M87" s="339">
        <v>0</v>
      </c>
      <c r="N87" s="95">
        <v>18</v>
      </c>
      <c r="O87" s="29">
        <f>'Раздел 2'!C87</f>
        <v>6461919.429293124</v>
      </c>
      <c r="P87" s="29">
        <v>0</v>
      </c>
      <c r="Q87" s="29">
        <v>0</v>
      </c>
      <c r="R87" s="29">
        <f t="shared" si="15"/>
        <v>6461919.429293124</v>
      </c>
      <c r="S87" s="150">
        <f t="shared" si="16"/>
        <v>11310.903954652766</v>
      </c>
      <c r="T87" s="147">
        <v>35027.819310909159</v>
      </c>
      <c r="U87" s="44">
        <v>2026</v>
      </c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</row>
    <row r="88" spans="1:82" s="8" customFormat="1" ht="12.75" customHeight="1" x14ac:dyDescent="0.2">
      <c r="A88" s="410">
        <f t="shared" si="17"/>
        <v>14</v>
      </c>
      <c r="B88" s="411" t="s">
        <v>235</v>
      </c>
      <c r="C88" s="412" t="s">
        <v>236</v>
      </c>
      <c r="D88" s="412" t="s">
        <v>168</v>
      </c>
      <c r="E88" s="414" t="s">
        <v>57</v>
      </c>
      <c r="F88" s="413"/>
      <c r="G88" s="410" t="s">
        <v>114</v>
      </c>
      <c r="H88" s="415" t="s">
        <v>1101</v>
      </c>
      <c r="I88" s="30">
        <v>4</v>
      </c>
      <c r="J88" s="95">
        <v>3</v>
      </c>
      <c r="K88" s="339">
        <v>2534.1</v>
      </c>
      <c r="L88" s="339">
        <v>1998.2</v>
      </c>
      <c r="M88" s="339">
        <v>0</v>
      </c>
      <c r="N88" s="95">
        <v>48</v>
      </c>
      <c r="O88" s="29">
        <f>'Раздел 2'!C88</f>
        <v>14949721.261534013</v>
      </c>
      <c r="P88" s="29">
        <v>0</v>
      </c>
      <c r="Q88" s="29">
        <v>0</v>
      </c>
      <c r="R88" s="29">
        <f t="shared" si="15"/>
        <v>14949721.261534013</v>
      </c>
      <c r="S88" s="150">
        <f t="shared" si="16"/>
        <v>7481.5940654258893</v>
      </c>
      <c r="T88" s="147">
        <v>22569.720908546529</v>
      </c>
      <c r="U88" s="44">
        <v>2026</v>
      </c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</row>
    <row r="89" spans="1:82" s="8" customFormat="1" ht="12.75" customHeight="1" x14ac:dyDescent="0.2">
      <c r="A89" s="410">
        <f t="shared" si="17"/>
        <v>15</v>
      </c>
      <c r="B89" s="411" t="s">
        <v>267</v>
      </c>
      <c r="C89" s="412" t="s">
        <v>268</v>
      </c>
      <c r="D89" s="412" t="s">
        <v>168</v>
      </c>
      <c r="E89" s="412" t="s">
        <v>55</v>
      </c>
      <c r="F89" s="413"/>
      <c r="G89" s="410" t="s">
        <v>114</v>
      </c>
      <c r="H89" s="427" t="s">
        <v>104</v>
      </c>
      <c r="I89" s="30">
        <v>2</v>
      </c>
      <c r="J89" s="95">
        <v>2</v>
      </c>
      <c r="K89" s="339">
        <v>744.6</v>
      </c>
      <c r="L89" s="339">
        <v>620.5</v>
      </c>
      <c r="M89" s="339">
        <v>0</v>
      </c>
      <c r="N89" s="30">
        <v>16</v>
      </c>
      <c r="O89" s="29">
        <f>'Раздел 2'!C89</f>
        <v>4666653.0864356831</v>
      </c>
      <c r="P89" s="29">
        <v>0</v>
      </c>
      <c r="Q89" s="29">
        <v>0</v>
      </c>
      <c r="R89" s="29">
        <f t="shared" si="15"/>
        <v>4666653.0864356831</v>
      </c>
      <c r="S89" s="150">
        <f t="shared" si="16"/>
        <v>7520.7946598479984</v>
      </c>
      <c r="T89" s="147">
        <v>22222.535449552921</v>
      </c>
      <c r="U89" s="44">
        <v>2026</v>
      </c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</row>
    <row r="90" spans="1:82" s="8" customFormat="1" ht="13.35" customHeight="1" x14ac:dyDescent="0.2">
      <c r="A90" s="410">
        <f t="shared" si="17"/>
        <v>16</v>
      </c>
      <c r="B90" s="411" t="s">
        <v>271</v>
      </c>
      <c r="C90" s="412" t="s">
        <v>272</v>
      </c>
      <c r="D90" s="412" t="s">
        <v>168</v>
      </c>
      <c r="E90" s="414" t="s">
        <v>60</v>
      </c>
      <c r="F90" s="413"/>
      <c r="G90" s="410" t="s">
        <v>114</v>
      </c>
      <c r="H90" s="427" t="s">
        <v>104</v>
      </c>
      <c r="I90" s="30">
        <v>3</v>
      </c>
      <c r="J90" s="95">
        <v>2</v>
      </c>
      <c r="K90" s="339">
        <v>1025</v>
      </c>
      <c r="L90" s="339">
        <v>944.1</v>
      </c>
      <c r="M90" s="339">
        <v>0</v>
      </c>
      <c r="N90" s="30">
        <v>25</v>
      </c>
      <c r="O90" s="29">
        <f>'Раздел 2'!C90</f>
        <v>6360546.6095535001</v>
      </c>
      <c r="P90" s="29">
        <v>0</v>
      </c>
      <c r="Q90" s="29">
        <v>0</v>
      </c>
      <c r="R90" s="29">
        <f t="shared" si="15"/>
        <v>6360546.6095535001</v>
      </c>
      <c r="S90" s="150">
        <f t="shared" si="16"/>
        <v>6737.1534896234507</v>
      </c>
      <c r="T90" s="147">
        <v>20105.655152871997</v>
      </c>
      <c r="U90" s="44">
        <v>2026</v>
      </c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</row>
    <row r="91" spans="1:82" s="8" customFormat="1" ht="13.35" customHeight="1" x14ac:dyDescent="0.2">
      <c r="A91" s="410">
        <f t="shared" si="17"/>
        <v>17</v>
      </c>
      <c r="B91" s="411" t="s">
        <v>227</v>
      </c>
      <c r="C91" s="412" t="s">
        <v>228</v>
      </c>
      <c r="D91" s="412" t="s">
        <v>168</v>
      </c>
      <c r="E91" s="414" t="s">
        <v>42</v>
      </c>
      <c r="F91" s="413"/>
      <c r="G91" s="410" t="s">
        <v>114</v>
      </c>
      <c r="H91" s="427" t="s">
        <v>104</v>
      </c>
      <c r="I91" s="30">
        <v>5</v>
      </c>
      <c r="J91" s="95">
        <v>3</v>
      </c>
      <c r="K91" s="339">
        <v>3811.6</v>
      </c>
      <c r="L91" s="339">
        <v>1607.4</v>
      </c>
      <c r="M91" s="339">
        <v>0</v>
      </c>
      <c r="N91" s="95">
        <v>42</v>
      </c>
      <c r="O91" s="29">
        <f>'Раздел 2'!C91</f>
        <v>10050700.432694003</v>
      </c>
      <c r="P91" s="29">
        <v>0</v>
      </c>
      <c r="Q91" s="29">
        <v>0</v>
      </c>
      <c r="R91" s="29">
        <f t="shared" si="15"/>
        <v>10050700.432694003</v>
      </c>
      <c r="S91" s="150">
        <f t="shared" si="16"/>
        <v>6252.7687151262926</v>
      </c>
      <c r="T91" s="147">
        <v>29561.898555970813</v>
      </c>
      <c r="U91" s="44">
        <v>2026</v>
      </c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</row>
    <row r="92" spans="1:82" s="8" customFormat="1" ht="13.35" customHeight="1" x14ac:dyDescent="0.2">
      <c r="A92" s="410">
        <f t="shared" si="17"/>
        <v>18</v>
      </c>
      <c r="B92" s="411" t="s">
        <v>263</v>
      </c>
      <c r="C92" s="412" t="s">
        <v>264</v>
      </c>
      <c r="D92" s="412" t="s">
        <v>168</v>
      </c>
      <c r="E92" s="412" t="s">
        <v>46</v>
      </c>
      <c r="F92" s="413"/>
      <c r="G92" s="410" t="s">
        <v>114</v>
      </c>
      <c r="H92" s="427" t="s">
        <v>104</v>
      </c>
      <c r="I92" s="30">
        <v>2</v>
      </c>
      <c r="J92" s="95">
        <v>2</v>
      </c>
      <c r="K92" s="339">
        <v>418.3</v>
      </c>
      <c r="L92" s="339">
        <v>374.7</v>
      </c>
      <c r="M92" s="339">
        <v>0</v>
      </c>
      <c r="N92" s="30">
        <v>8</v>
      </c>
      <c r="O92" s="29">
        <f>'Раздел 2'!C92</f>
        <v>2639326.2797786817</v>
      </c>
      <c r="P92" s="29">
        <v>0</v>
      </c>
      <c r="Q92" s="29">
        <v>0</v>
      </c>
      <c r="R92" s="29">
        <f t="shared" si="15"/>
        <v>2639326.2797786817</v>
      </c>
      <c r="S92" s="150">
        <f t="shared" si="16"/>
        <v>7043.8384835299757</v>
      </c>
      <c r="T92" s="147">
        <v>17782.944978260275</v>
      </c>
      <c r="U92" s="44">
        <v>2026</v>
      </c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</row>
    <row r="93" spans="1:82" s="8" customFormat="1" ht="13.35" customHeight="1" x14ac:dyDescent="0.2">
      <c r="A93" s="410">
        <f t="shared" si="17"/>
        <v>19</v>
      </c>
      <c r="B93" s="411" t="s">
        <v>269</v>
      </c>
      <c r="C93" s="412" t="s">
        <v>270</v>
      </c>
      <c r="D93" s="412" t="s">
        <v>168</v>
      </c>
      <c r="E93" s="414" t="s">
        <v>57</v>
      </c>
      <c r="F93" s="413"/>
      <c r="G93" s="410" t="s">
        <v>114</v>
      </c>
      <c r="H93" s="427" t="s">
        <v>104</v>
      </c>
      <c r="I93" s="30">
        <v>2</v>
      </c>
      <c r="J93" s="95">
        <v>2</v>
      </c>
      <c r="K93" s="339">
        <v>768.24</v>
      </c>
      <c r="L93" s="339">
        <v>638.1</v>
      </c>
      <c r="M93" s="339">
        <v>0</v>
      </c>
      <c r="N93" s="30">
        <v>16</v>
      </c>
      <c r="O93" s="29">
        <f>'Раздел 2'!C93</f>
        <v>4813389.3024346884</v>
      </c>
      <c r="P93" s="29">
        <v>0</v>
      </c>
      <c r="Q93" s="29">
        <v>0</v>
      </c>
      <c r="R93" s="29">
        <f t="shared" si="15"/>
        <v>4813389.3024346884</v>
      </c>
      <c r="S93" s="150">
        <f t="shared" si="16"/>
        <v>7543.315001464799</v>
      </c>
      <c r="T93" s="147">
        <v>22295.670262974108</v>
      </c>
      <c r="U93" s="44">
        <v>2026</v>
      </c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</row>
    <row r="94" spans="1:82" s="8" customFormat="1" ht="13.35" customHeight="1" x14ac:dyDescent="0.2">
      <c r="A94" s="410">
        <f t="shared" si="17"/>
        <v>20</v>
      </c>
      <c r="B94" s="411" t="s">
        <v>237</v>
      </c>
      <c r="C94" s="412" t="s">
        <v>238</v>
      </c>
      <c r="D94" s="412" t="s">
        <v>168</v>
      </c>
      <c r="E94" s="414" t="s">
        <v>55</v>
      </c>
      <c r="F94" s="413"/>
      <c r="G94" s="410" t="s">
        <v>114</v>
      </c>
      <c r="H94" s="415" t="s">
        <v>1101</v>
      </c>
      <c r="I94" s="30">
        <v>4</v>
      </c>
      <c r="J94" s="30">
        <v>2</v>
      </c>
      <c r="K94" s="339">
        <v>1481</v>
      </c>
      <c r="L94" s="339">
        <v>1287</v>
      </c>
      <c r="M94" s="339">
        <v>0</v>
      </c>
      <c r="N94" s="30">
        <v>32</v>
      </c>
      <c r="O94" s="29">
        <f>'Раздел 2'!C94</f>
        <v>9043764.8726957384</v>
      </c>
      <c r="P94" s="29">
        <v>0</v>
      </c>
      <c r="Q94" s="29">
        <v>0</v>
      </c>
      <c r="R94" s="29">
        <f t="shared" si="15"/>
        <v>9043764.8726957384</v>
      </c>
      <c r="S94" s="150">
        <f t="shared" si="16"/>
        <v>7027.0123330969218</v>
      </c>
      <c r="T94" s="147">
        <v>20479.431945042521</v>
      </c>
      <c r="U94" s="44">
        <v>2026</v>
      </c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</row>
    <row r="95" spans="1:82" s="8" customFormat="1" ht="13.35" customHeight="1" x14ac:dyDescent="0.2">
      <c r="A95" s="410">
        <f t="shared" si="17"/>
        <v>21</v>
      </c>
      <c r="B95" s="411" t="s">
        <v>233</v>
      </c>
      <c r="C95" s="412" t="s">
        <v>234</v>
      </c>
      <c r="D95" s="412" t="s">
        <v>168</v>
      </c>
      <c r="E95" s="414" t="s">
        <v>60</v>
      </c>
      <c r="F95" s="413"/>
      <c r="G95" s="410" t="s">
        <v>114</v>
      </c>
      <c r="H95" s="415" t="s">
        <v>1101</v>
      </c>
      <c r="I95" s="30">
        <v>4</v>
      </c>
      <c r="J95" s="95">
        <v>3</v>
      </c>
      <c r="K95" s="339">
        <v>2187</v>
      </c>
      <c r="L95" s="339">
        <v>2028</v>
      </c>
      <c r="M95" s="339">
        <v>0</v>
      </c>
      <c r="N95" s="95">
        <v>39</v>
      </c>
      <c r="O95" s="29">
        <f>'Раздел 2'!C95</f>
        <v>12977836.241572978</v>
      </c>
      <c r="P95" s="29">
        <v>0</v>
      </c>
      <c r="Q95" s="29">
        <v>0</v>
      </c>
      <c r="R95" s="29">
        <f t="shared" si="15"/>
        <v>12977836.241572978</v>
      </c>
      <c r="S95" s="150">
        <f t="shared" si="16"/>
        <v>6399.3275352923956</v>
      </c>
      <c r="T95" s="147">
        <v>19192.088024017863</v>
      </c>
      <c r="U95" s="44">
        <v>2026</v>
      </c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</row>
    <row r="96" spans="1:82" s="8" customFormat="1" ht="13.35" customHeight="1" x14ac:dyDescent="0.2">
      <c r="A96" s="410">
        <f t="shared" si="17"/>
        <v>22</v>
      </c>
      <c r="B96" s="411" t="s">
        <v>290</v>
      </c>
      <c r="C96" s="412" t="s">
        <v>291</v>
      </c>
      <c r="D96" s="412" t="s">
        <v>168</v>
      </c>
      <c r="E96" s="414" t="s">
        <v>52</v>
      </c>
      <c r="F96" s="413"/>
      <c r="G96" s="410" t="s">
        <v>114</v>
      </c>
      <c r="H96" s="427" t="s">
        <v>104</v>
      </c>
      <c r="I96" s="30">
        <v>2</v>
      </c>
      <c r="J96" s="95">
        <v>2</v>
      </c>
      <c r="K96" s="339">
        <v>950.3</v>
      </c>
      <c r="L96" s="339">
        <v>904.5</v>
      </c>
      <c r="M96" s="339">
        <v>0</v>
      </c>
      <c r="N96" s="30">
        <v>16</v>
      </c>
      <c r="O96" s="29">
        <f>'Раздел 2'!C96</f>
        <v>6032154.7733779615</v>
      </c>
      <c r="P96" s="29">
        <v>0</v>
      </c>
      <c r="Q96" s="29">
        <v>0</v>
      </c>
      <c r="R96" s="29">
        <f t="shared" si="15"/>
        <v>6032154.7733779615</v>
      </c>
      <c r="S96" s="150">
        <f t="shared" si="16"/>
        <v>6669.0489479026664</v>
      </c>
      <c r="T96" s="147">
        <v>16736.000159722607</v>
      </c>
      <c r="U96" s="44">
        <v>2026</v>
      </c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</row>
    <row r="97" spans="1:82" s="8" customFormat="1" ht="13.35" customHeight="1" x14ac:dyDescent="0.2">
      <c r="A97" s="410">
        <f t="shared" si="17"/>
        <v>23</v>
      </c>
      <c r="B97" s="411" t="s">
        <v>241</v>
      </c>
      <c r="C97" s="412" t="s">
        <v>242</v>
      </c>
      <c r="D97" s="412" t="s">
        <v>168</v>
      </c>
      <c r="E97" s="414" t="s">
        <v>44</v>
      </c>
      <c r="F97" s="413"/>
      <c r="G97" s="410" t="s">
        <v>114</v>
      </c>
      <c r="H97" s="427" t="s">
        <v>104</v>
      </c>
      <c r="I97" s="30">
        <v>5</v>
      </c>
      <c r="J97" s="30">
        <v>4</v>
      </c>
      <c r="K97" s="339">
        <v>3966.9</v>
      </c>
      <c r="L97" s="339">
        <v>3671.2</v>
      </c>
      <c r="M97" s="339">
        <v>0</v>
      </c>
      <c r="N97" s="30">
        <v>69</v>
      </c>
      <c r="O97" s="29">
        <f>'Раздел 2'!C97</f>
        <v>11080399.085836483</v>
      </c>
      <c r="P97" s="29">
        <v>0</v>
      </c>
      <c r="Q97" s="29">
        <v>0</v>
      </c>
      <c r="R97" s="29">
        <f t="shared" si="15"/>
        <v>11080399.085836483</v>
      </c>
      <c r="S97" s="150">
        <f t="shared" si="16"/>
        <v>3018.1954363250393</v>
      </c>
      <c r="T97" s="147">
        <v>13470.762399975991</v>
      </c>
      <c r="U97" s="44">
        <v>2026</v>
      </c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</row>
    <row r="98" spans="1:82" s="8" customFormat="1" ht="13.35" customHeight="1" x14ac:dyDescent="0.2">
      <c r="A98" s="410">
        <f t="shared" si="17"/>
        <v>24</v>
      </c>
      <c r="B98" s="411" t="s">
        <v>259</v>
      </c>
      <c r="C98" s="412" t="s">
        <v>260</v>
      </c>
      <c r="D98" s="412" t="s">
        <v>168</v>
      </c>
      <c r="E98" s="412" t="s">
        <v>61</v>
      </c>
      <c r="F98" s="413"/>
      <c r="G98" s="410" t="s">
        <v>114</v>
      </c>
      <c r="H98" s="415" t="s">
        <v>1101</v>
      </c>
      <c r="I98" s="30">
        <v>4</v>
      </c>
      <c r="J98" s="95">
        <v>2</v>
      </c>
      <c r="K98" s="339">
        <v>1698</v>
      </c>
      <c r="L98" s="339">
        <v>1306</v>
      </c>
      <c r="M98" s="339">
        <v>0</v>
      </c>
      <c r="N98" s="95">
        <v>32</v>
      </c>
      <c r="O98" s="29">
        <f>'Раздел 2'!C98</f>
        <v>10290035.583684919</v>
      </c>
      <c r="P98" s="29">
        <v>0</v>
      </c>
      <c r="Q98" s="29">
        <v>0</v>
      </c>
      <c r="R98" s="29">
        <f t="shared" ref="R98:R128" si="18">O98</f>
        <v>10290035.583684919</v>
      </c>
      <c r="S98" s="150">
        <f t="shared" ref="S98:S128" si="19">O98/L98</f>
        <v>7879.0471544294942</v>
      </c>
      <c r="T98" s="147">
        <v>23138.537397505719</v>
      </c>
      <c r="U98" s="44">
        <v>2026</v>
      </c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</row>
    <row r="99" spans="1:82" s="8" customFormat="1" ht="13.35" customHeight="1" x14ac:dyDescent="0.2">
      <c r="A99" s="410">
        <f t="shared" si="17"/>
        <v>25</v>
      </c>
      <c r="B99" s="411" t="s">
        <v>283</v>
      </c>
      <c r="C99" s="412" t="s">
        <v>284</v>
      </c>
      <c r="D99" s="412" t="s">
        <v>168</v>
      </c>
      <c r="E99" s="414" t="s">
        <v>50</v>
      </c>
      <c r="F99" s="413"/>
      <c r="G99" s="410" t="s">
        <v>114</v>
      </c>
      <c r="H99" s="427" t="s">
        <v>104</v>
      </c>
      <c r="I99" s="30">
        <v>2</v>
      </c>
      <c r="J99" s="95">
        <v>2</v>
      </c>
      <c r="K99" s="339">
        <v>719.1</v>
      </c>
      <c r="L99" s="339">
        <v>490</v>
      </c>
      <c r="M99" s="339">
        <v>0</v>
      </c>
      <c r="N99" s="30">
        <v>12</v>
      </c>
      <c r="O99" s="29">
        <f>'Раздел 2'!C99</f>
        <v>4432783.4909139136</v>
      </c>
      <c r="P99" s="29">
        <v>0</v>
      </c>
      <c r="Q99" s="29">
        <v>0</v>
      </c>
      <c r="R99" s="29">
        <f t="shared" si="18"/>
        <v>4432783.4909139136</v>
      </c>
      <c r="S99" s="150">
        <f t="shared" si="19"/>
        <v>9046.4969202324774</v>
      </c>
      <c r="T99" s="147">
        <v>27177.253812539973</v>
      </c>
      <c r="U99" s="44">
        <v>2026</v>
      </c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</row>
    <row r="100" spans="1:82" s="8" customFormat="1" ht="13.35" customHeight="1" x14ac:dyDescent="0.2">
      <c r="A100" s="410">
        <f t="shared" si="17"/>
        <v>26</v>
      </c>
      <c r="B100" s="411" t="s">
        <v>265</v>
      </c>
      <c r="C100" s="412" t="s">
        <v>266</v>
      </c>
      <c r="D100" s="412" t="s">
        <v>168</v>
      </c>
      <c r="E100" s="412" t="s">
        <v>46</v>
      </c>
      <c r="F100" s="413"/>
      <c r="G100" s="410" t="s">
        <v>114</v>
      </c>
      <c r="H100" s="427" t="s">
        <v>104</v>
      </c>
      <c r="I100" s="30">
        <v>2</v>
      </c>
      <c r="J100" s="95">
        <v>1</v>
      </c>
      <c r="K100" s="339">
        <v>421.8</v>
      </c>
      <c r="L100" s="339">
        <v>289</v>
      </c>
      <c r="M100" s="339">
        <v>0</v>
      </c>
      <c r="N100" s="30">
        <v>8</v>
      </c>
      <c r="O100" s="29">
        <f>'Раздел 2'!C100</f>
        <v>2600410.7269365718</v>
      </c>
      <c r="P100" s="29">
        <v>0</v>
      </c>
      <c r="Q100" s="29">
        <v>0</v>
      </c>
      <c r="R100" s="29">
        <f t="shared" si="18"/>
        <v>2600410.7269365718</v>
      </c>
      <c r="S100" s="150">
        <f t="shared" si="19"/>
        <v>8997.9609928601094</v>
      </c>
      <c r="T100" s="147">
        <v>27028.447095217482</v>
      </c>
      <c r="U100" s="44">
        <v>2026</v>
      </c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</row>
    <row r="101" spans="1:82" s="8" customFormat="1" ht="13.35" customHeight="1" x14ac:dyDescent="0.2">
      <c r="A101" s="410">
        <f t="shared" si="17"/>
        <v>27</v>
      </c>
      <c r="B101" s="411" t="s">
        <v>215</v>
      </c>
      <c r="C101" s="412" t="s">
        <v>216</v>
      </c>
      <c r="D101" s="412" t="s">
        <v>168</v>
      </c>
      <c r="E101" s="412" t="s">
        <v>53</v>
      </c>
      <c r="F101" s="413"/>
      <c r="G101" s="410" t="s">
        <v>114</v>
      </c>
      <c r="H101" s="427" t="s">
        <v>104</v>
      </c>
      <c r="I101" s="30">
        <v>3</v>
      </c>
      <c r="J101" s="95">
        <v>2</v>
      </c>
      <c r="K101" s="339">
        <v>1148</v>
      </c>
      <c r="L101" s="339">
        <v>1132</v>
      </c>
      <c r="M101" s="339">
        <v>0</v>
      </c>
      <c r="N101" s="30">
        <v>21</v>
      </c>
      <c r="O101" s="29">
        <f>'Раздел 2'!C101</f>
        <v>618112.75199999998</v>
      </c>
      <c r="P101" s="29">
        <v>0</v>
      </c>
      <c r="Q101" s="29">
        <v>0</v>
      </c>
      <c r="R101" s="29">
        <f t="shared" si="18"/>
        <v>618112.75199999998</v>
      </c>
      <c r="S101" s="150">
        <f t="shared" si="19"/>
        <v>546.03599999999994</v>
      </c>
      <c r="T101" s="147">
        <v>18780.529075446666</v>
      </c>
      <c r="U101" s="44">
        <v>2026</v>
      </c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</row>
    <row r="102" spans="1:82" s="8" customFormat="1" ht="13.35" customHeight="1" x14ac:dyDescent="0.2">
      <c r="A102" s="410">
        <f t="shared" si="17"/>
        <v>28</v>
      </c>
      <c r="B102" s="411" t="s">
        <v>192</v>
      </c>
      <c r="C102" s="412" t="s">
        <v>201</v>
      </c>
      <c r="D102" s="412" t="s">
        <v>168</v>
      </c>
      <c r="E102" s="412" t="s">
        <v>60</v>
      </c>
      <c r="F102" s="413"/>
      <c r="G102" s="410" t="s">
        <v>114</v>
      </c>
      <c r="H102" s="427" t="s">
        <v>104</v>
      </c>
      <c r="I102" s="30">
        <v>4</v>
      </c>
      <c r="J102" s="95">
        <v>2</v>
      </c>
      <c r="K102" s="339">
        <v>1279</v>
      </c>
      <c r="L102" s="339">
        <v>1277</v>
      </c>
      <c r="M102" s="339">
        <v>0</v>
      </c>
      <c r="N102" s="95">
        <v>31</v>
      </c>
      <c r="O102" s="29">
        <f>'Раздел 2'!C102</f>
        <v>593753.91999999993</v>
      </c>
      <c r="P102" s="29">
        <v>0</v>
      </c>
      <c r="Q102" s="29">
        <v>0</v>
      </c>
      <c r="R102" s="29">
        <f t="shared" si="18"/>
        <v>593753.91999999993</v>
      </c>
      <c r="S102" s="150">
        <f t="shared" si="19"/>
        <v>464.95999999999992</v>
      </c>
      <c r="T102" s="168">
        <v>17634.811037850501</v>
      </c>
      <c r="U102" s="44">
        <v>2026</v>
      </c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</row>
    <row r="103" spans="1:82" s="8" customFormat="1" ht="13.35" customHeight="1" x14ac:dyDescent="0.2">
      <c r="A103" s="410">
        <f t="shared" si="17"/>
        <v>29</v>
      </c>
      <c r="B103" s="411" t="s">
        <v>273</v>
      </c>
      <c r="C103" s="412" t="s">
        <v>274</v>
      </c>
      <c r="D103" s="412" t="s">
        <v>168</v>
      </c>
      <c r="E103" s="414" t="s">
        <v>58</v>
      </c>
      <c r="F103" s="413"/>
      <c r="G103" s="410" t="s">
        <v>114</v>
      </c>
      <c r="H103" s="427" t="s">
        <v>104</v>
      </c>
      <c r="I103" s="30">
        <v>3</v>
      </c>
      <c r="J103" s="95">
        <v>2</v>
      </c>
      <c r="K103" s="339">
        <v>1294.9000000000001</v>
      </c>
      <c r="L103" s="339">
        <v>841.1</v>
      </c>
      <c r="M103" s="339">
        <v>0</v>
      </c>
      <c r="N103" s="30">
        <v>24</v>
      </c>
      <c r="O103" s="29">
        <f>'Раздел 2'!C103</f>
        <v>459270.87960000004</v>
      </c>
      <c r="P103" s="29">
        <v>0</v>
      </c>
      <c r="Q103" s="29">
        <v>0</v>
      </c>
      <c r="R103" s="29">
        <f t="shared" si="18"/>
        <v>459270.87960000004</v>
      </c>
      <c r="S103" s="150">
        <f t="shared" si="19"/>
        <v>546.03600000000006</v>
      </c>
      <c r="T103" s="168">
        <v>28510.245664037244</v>
      </c>
      <c r="U103" s="44">
        <v>2026</v>
      </c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</row>
    <row r="104" spans="1:82" s="8" customFormat="1" ht="13.35" customHeight="1" x14ac:dyDescent="0.2">
      <c r="A104" s="410">
        <f t="shared" si="17"/>
        <v>30</v>
      </c>
      <c r="B104" s="411" t="s">
        <v>279</v>
      </c>
      <c r="C104" s="412" t="s">
        <v>280</v>
      </c>
      <c r="D104" s="412" t="s">
        <v>168</v>
      </c>
      <c r="E104" s="414" t="s">
        <v>45</v>
      </c>
      <c r="F104" s="413"/>
      <c r="G104" s="410" t="s">
        <v>114</v>
      </c>
      <c r="H104" s="427" t="s">
        <v>104</v>
      </c>
      <c r="I104" s="30">
        <v>3</v>
      </c>
      <c r="J104" s="95">
        <v>2</v>
      </c>
      <c r="K104" s="339">
        <v>1291.2</v>
      </c>
      <c r="L104" s="339">
        <v>1065.2</v>
      </c>
      <c r="M104" s="339">
        <v>0</v>
      </c>
      <c r="N104" s="30">
        <v>18</v>
      </c>
      <c r="O104" s="29">
        <f>'Раздел 2'!C104</f>
        <v>581637.54720000003</v>
      </c>
      <c r="P104" s="29">
        <v>0</v>
      </c>
      <c r="Q104" s="29">
        <v>0</v>
      </c>
      <c r="R104" s="29">
        <f t="shared" si="18"/>
        <v>581637.54720000003</v>
      </c>
      <c r="S104" s="150">
        <f t="shared" si="19"/>
        <v>546.03600000000006</v>
      </c>
      <c r="T104" s="168">
        <v>22447.8484263227</v>
      </c>
      <c r="U104" s="44">
        <v>2026</v>
      </c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</row>
    <row r="105" spans="1:82" s="8" customFormat="1" ht="13.35" customHeight="1" x14ac:dyDescent="0.2">
      <c r="A105" s="410">
        <f t="shared" si="17"/>
        <v>31</v>
      </c>
      <c r="B105" s="411" t="s">
        <v>285</v>
      </c>
      <c r="C105" s="412" t="s">
        <v>286</v>
      </c>
      <c r="D105" s="412" t="s">
        <v>168</v>
      </c>
      <c r="E105" s="414" t="s">
        <v>53</v>
      </c>
      <c r="F105" s="413"/>
      <c r="G105" s="410" t="s">
        <v>114</v>
      </c>
      <c r="H105" s="427" t="s">
        <v>104</v>
      </c>
      <c r="I105" s="30">
        <v>2</v>
      </c>
      <c r="J105" s="95">
        <v>1</v>
      </c>
      <c r="K105" s="339">
        <v>380</v>
      </c>
      <c r="L105" s="339">
        <v>355</v>
      </c>
      <c r="M105" s="339">
        <v>0</v>
      </c>
      <c r="N105" s="30">
        <v>9</v>
      </c>
      <c r="O105" s="29">
        <f>'Раздел 2'!C105</f>
        <v>239665.47</v>
      </c>
      <c r="P105" s="29">
        <v>0</v>
      </c>
      <c r="Q105" s="29">
        <v>0</v>
      </c>
      <c r="R105" s="29">
        <f t="shared" si="18"/>
        <v>239665.47</v>
      </c>
      <c r="S105" s="150">
        <f t="shared" si="19"/>
        <v>675.11400000000003</v>
      </c>
      <c r="T105" s="168">
        <v>19822.918945610589</v>
      </c>
      <c r="U105" s="44">
        <v>2026</v>
      </c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</row>
    <row r="106" spans="1:82" s="8" customFormat="1" ht="13.35" customHeight="1" x14ac:dyDescent="0.2">
      <c r="A106" s="410">
        <f t="shared" si="17"/>
        <v>32</v>
      </c>
      <c r="B106" s="411" t="s">
        <v>217</v>
      </c>
      <c r="C106" s="412" t="s">
        <v>218</v>
      </c>
      <c r="D106" s="412" t="s">
        <v>168</v>
      </c>
      <c r="E106" s="412" t="s">
        <v>52</v>
      </c>
      <c r="F106" s="413"/>
      <c r="G106" s="410" t="s">
        <v>114</v>
      </c>
      <c r="H106" s="427" t="s">
        <v>104</v>
      </c>
      <c r="I106" s="30">
        <v>3</v>
      </c>
      <c r="J106" s="95">
        <v>2</v>
      </c>
      <c r="K106" s="339">
        <v>1192</v>
      </c>
      <c r="L106" s="339">
        <v>1065</v>
      </c>
      <c r="M106" s="339">
        <v>0</v>
      </c>
      <c r="N106" s="95">
        <v>19</v>
      </c>
      <c r="O106" s="29">
        <f>'Раздел 2'!C106</f>
        <v>581528.34</v>
      </c>
      <c r="P106" s="29">
        <v>0</v>
      </c>
      <c r="Q106" s="29">
        <v>0</v>
      </c>
      <c r="R106" s="29">
        <f t="shared" si="18"/>
        <v>581528.34</v>
      </c>
      <c r="S106" s="150">
        <f t="shared" si="19"/>
        <v>546.03599999999994</v>
      </c>
      <c r="T106" s="168">
        <v>20727.122265936683</v>
      </c>
      <c r="U106" s="44">
        <v>2026</v>
      </c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</row>
    <row r="107" spans="1:82" s="8" customFormat="1" ht="13.35" customHeight="1" x14ac:dyDescent="0.2">
      <c r="A107" s="410">
        <f t="shared" si="17"/>
        <v>33</v>
      </c>
      <c r="B107" s="708" t="s">
        <v>213</v>
      </c>
      <c r="C107" s="412" t="s">
        <v>214</v>
      </c>
      <c r="D107" s="412" t="s">
        <v>168</v>
      </c>
      <c r="E107" s="412" t="s">
        <v>52</v>
      </c>
      <c r="F107" s="413"/>
      <c r="G107" s="410" t="s">
        <v>114</v>
      </c>
      <c r="H107" s="427" t="s">
        <v>104</v>
      </c>
      <c r="I107" s="30">
        <v>2</v>
      </c>
      <c r="J107" s="95">
        <v>2</v>
      </c>
      <c r="K107" s="339">
        <v>588.79999999999995</v>
      </c>
      <c r="L107" s="339">
        <v>539.79999999999995</v>
      </c>
      <c r="M107" s="339">
        <v>0</v>
      </c>
      <c r="N107" s="95">
        <v>16</v>
      </c>
      <c r="O107" s="29">
        <f>'Раздел 2'!C107</f>
        <v>365891.55439999996</v>
      </c>
      <c r="P107" s="29">
        <v>0</v>
      </c>
      <c r="Q107" s="29">
        <v>0</v>
      </c>
      <c r="R107" s="29">
        <f t="shared" si="18"/>
        <v>365891.55439999996</v>
      </c>
      <c r="S107" s="150">
        <f t="shared" si="19"/>
        <v>677.82799999999997</v>
      </c>
      <c r="T107" s="168">
        <v>20199.809918328945</v>
      </c>
      <c r="U107" s="44">
        <v>2026</v>
      </c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</row>
    <row r="108" spans="1:82" s="8" customFormat="1" ht="13.35" customHeight="1" x14ac:dyDescent="0.2">
      <c r="A108" s="410">
        <f t="shared" si="17"/>
        <v>34</v>
      </c>
      <c r="B108" s="411" t="s">
        <v>275</v>
      </c>
      <c r="C108" s="412" t="s">
        <v>276</v>
      </c>
      <c r="D108" s="412" t="s">
        <v>168</v>
      </c>
      <c r="E108" s="414" t="s">
        <v>57</v>
      </c>
      <c r="F108" s="413"/>
      <c r="G108" s="410" t="s">
        <v>114</v>
      </c>
      <c r="H108" s="427" t="s">
        <v>104</v>
      </c>
      <c r="I108" s="30">
        <v>3</v>
      </c>
      <c r="J108" s="95">
        <v>2</v>
      </c>
      <c r="K108" s="339">
        <v>1054.3</v>
      </c>
      <c r="L108" s="339">
        <v>955</v>
      </c>
      <c r="M108" s="339">
        <v>0</v>
      </c>
      <c r="N108" s="30">
        <v>19</v>
      </c>
      <c r="O108" s="29">
        <f>'Раздел 2'!C108</f>
        <v>521464.38</v>
      </c>
      <c r="P108" s="29">
        <v>0</v>
      </c>
      <c r="Q108" s="29">
        <v>0</v>
      </c>
      <c r="R108" s="29">
        <f t="shared" si="18"/>
        <v>521464.38</v>
      </c>
      <c r="S108" s="150">
        <f t="shared" si="19"/>
        <v>546.03600000000006</v>
      </c>
      <c r="T108" s="168">
        <v>20444.344785744888</v>
      </c>
      <c r="U108" s="44">
        <v>2026</v>
      </c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</row>
    <row r="109" spans="1:82" s="8" customFormat="1" ht="13.35" customHeight="1" x14ac:dyDescent="0.2">
      <c r="A109" s="410">
        <f t="shared" si="17"/>
        <v>35</v>
      </c>
      <c r="B109" s="411" t="s">
        <v>239</v>
      </c>
      <c r="C109" s="412" t="s">
        <v>240</v>
      </c>
      <c r="D109" s="412" t="s">
        <v>168</v>
      </c>
      <c r="E109" s="414" t="s">
        <v>57</v>
      </c>
      <c r="F109" s="413"/>
      <c r="G109" s="410" t="s">
        <v>114</v>
      </c>
      <c r="H109" s="427" t="s">
        <v>104</v>
      </c>
      <c r="I109" s="30">
        <v>4</v>
      </c>
      <c r="J109" s="30">
        <v>2</v>
      </c>
      <c r="K109" s="339">
        <v>1442</v>
      </c>
      <c r="L109" s="339">
        <v>1252</v>
      </c>
      <c r="M109" s="339">
        <v>0</v>
      </c>
      <c r="N109" s="30">
        <v>32</v>
      </c>
      <c r="O109" s="29">
        <f>'Раздел 2'!C109</f>
        <v>582129.91999999993</v>
      </c>
      <c r="P109" s="29">
        <v>0</v>
      </c>
      <c r="Q109" s="29">
        <v>0</v>
      </c>
      <c r="R109" s="29">
        <f t="shared" si="18"/>
        <v>582129.91999999993</v>
      </c>
      <c r="S109" s="150">
        <f t="shared" si="19"/>
        <v>464.95999999999992</v>
      </c>
      <c r="T109" s="168">
        <v>21329.137458902631</v>
      </c>
      <c r="U109" s="44">
        <v>2026</v>
      </c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</row>
    <row r="110" spans="1:82" s="8" customFormat="1" ht="13.35" customHeight="1" x14ac:dyDescent="0.2">
      <c r="A110" s="410">
        <f t="shared" si="17"/>
        <v>36</v>
      </c>
      <c r="B110" s="411" t="s">
        <v>287</v>
      </c>
      <c r="C110" s="412" t="s">
        <v>288</v>
      </c>
      <c r="D110" s="412" t="s">
        <v>168</v>
      </c>
      <c r="E110" s="414" t="s">
        <v>55</v>
      </c>
      <c r="F110" s="413"/>
      <c r="G110" s="410" t="s">
        <v>114</v>
      </c>
      <c r="H110" s="427" t="s">
        <v>104</v>
      </c>
      <c r="I110" s="30">
        <v>3</v>
      </c>
      <c r="J110" s="95">
        <v>2</v>
      </c>
      <c r="K110" s="339">
        <v>872</v>
      </c>
      <c r="L110" s="339">
        <v>564</v>
      </c>
      <c r="M110" s="339">
        <v>0</v>
      </c>
      <c r="N110" s="30">
        <v>19</v>
      </c>
      <c r="O110" s="29">
        <f>'Раздел 2'!C110</f>
        <v>307964.304</v>
      </c>
      <c r="P110" s="29">
        <v>0</v>
      </c>
      <c r="Q110" s="29">
        <v>0</v>
      </c>
      <c r="R110" s="29">
        <f t="shared" si="18"/>
        <v>307964.304</v>
      </c>
      <c r="S110" s="150">
        <f t="shared" si="19"/>
        <v>546.03600000000006</v>
      </c>
      <c r="T110" s="168">
        <v>28631.871914908603</v>
      </c>
      <c r="U110" s="44">
        <v>2026</v>
      </c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</row>
    <row r="111" spans="1:82" s="8" customFormat="1" ht="13.35" customHeight="1" x14ac:dyDescent="0.2">
      <c r="A111" s="410">
        <f t="shared" si="17"/>
        <v>37</v>
      </c>
      <c r="B111" s="411" t="s">
        <v>166</v>
      </c>
      <c r="C111" s="412" t="s">
        <v>173</v>
      </c>
      <c r="D111" s="412" t="s">
        <v>168</v>
      </c>
      <c r="E111" s="414" t="s">
        <v>58</v>
      </c>
      <c r="F111" s="413"/>
      <c r="G111" s="410" t="s">
        <v>114</v>
      </c>
      <c r="H111" s="427" t="s">
        <v>104</v>
      </c>
      <c r="I111" s="30">
        <v>5</v>
      </c>
      <c r="J111" s="95">
        <v>2</v>
      </c>
      <c r="K111" s="339">
        <v>1714.3</v>
      </c>
      <c r="L111" s="339">
        <v>1604.3</v>
      </c>
      <c r="M111" s="339">
        <v>0</v>
      </c>
      <c r="N111" s="95">
        <v>40</v>
      </c>
      <c r="O111" s="29">
        <f>'Раздел 2'!C111</f>
        <v>566157.47</v>
      </c>
      <c r="P111" s="29">
        <v>0</v>
      </c>
      <c r="Q111" s="29">
        <v>0</v>
      </c>
      <c r="R111" s="29">
        <f t="shared" si="18"/>
        <v>566157.47</v>
      </c>
      <c r="S111" s="150">
        <f t="shared" si="19"/>
        <v>352.9</v>
      </c>
      <c r="T111" s="168">
        <v>13321.410450405934</v>
      </c>
      <c r="U111" s="44">
        <v>2026</v>
      </c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</row>
    <row r="112" spans="1:82" s="8" customFormat="1" ht="13.35" customHeight="1" x14ac:dyDescent="0.2">
      <c r="A112" s="410">
        <f t="shared" si="17"/>
        <v>38</v>
      </c>
      <c r="B112" s="411" t="s">
        <v>190</v>
      </c>
      <c r="C112" s="412" t="s">
        <v>247</v>
      </c>
      <c r="D112" s="412" t="s">
        <v>168</v>
      </c>
      <c r="E112" s="414" t="s">
        <v>58</v>
      </c>
      <c r="F112" s="413"/>
      <c r="G112" s="410" t="s">
        <v>114</v>
      </c>
      <c r="H112" s="427" t="s">
        <v>104</v>
      </c>
      <c r="I112" s="30">
        <v>3</v>
      </c>
      <c r="J112" s="30">
        <v>2</v>
      </c>
      <c r="K112" s="339">
        <v>1041.74</v>
      </c>
      <c r="L112" s="339">
        <v>966.7</v>
      </c>
      <c r="M112" s="339">
        <v>0</v>
      </c>
      <c r="N112" s="30">
        <v>22</v>
      </c>
      <c r="O112" s="29">
        <f>'Раздел 2'!C112</f>
        <v>527853.00120000006</v>
      </c>
      <c r="P112" s="29">
        <v>0</v>
      </c>
      <c r="Q112" s="29">
        <v>0</v>
      </c>
      <c r="R112" s="29">
        <f t="shared" si="18"/>
        <v>527853.00120000006</v>
      </c>
      <c r="S112" s="150">
        <f t="shared" si="19"/>
        <v>546.03600000000006</v>
      </c>
      <c r="T112" s="168">
        <v>19956.298126976017</v>
      </c>
      <c r="U112" s="44">
        <v>2026</v>
      </c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</row>
    <row r="113" spans="1:82" s="8" customFormat="1" ht="13.35" customHeight="1" x14ac:dyDescent="0.2">
      <c r="A113" s="410">
        <f t="shared" si="17"/>
        <v>39</v>
      </c>
      <c r="B113" s="411" t="s">
        <v>223</v>
      </c>
      <c r="C113" s="412" t="s">
        <v>224</v>
      </c>
      <c r="D113" s="412" t="s">
        <v>168</v>
      </c>
      <c r="E113" s="414" t="s">
        <v>44</v>
      </c>
      <c r="F113" s="410"/>
      <c r="G113" s="410" t="s">
        <v>114</v>
      </c>
      <c r="H113" s="427" t="s">
        <v>104</v>
      </c>
      <c r="I113" s="30">
        <v>5</v>
      </c>
      <c r="J113" s="95">
        <v>4</v>
      </c>
      <c r="K113" s="339">
        <v>4667.04</v>
      </c>
      <c r="L113" s="339">
        <v>3790</v>
      </c>
      <c r="M113" s="339">
        <v>0</v>
      </c>
      <c r="N113" s="30">
        <v>72</v>
      </c>
      <c r="O113" s="29">
        <f>'Раздел 2'!C113</f>
        <v>1213937</v>
      </c>
      <c r="P113" s="29">
        <v>0</v>
      </c>
      <c r="Q113" s="29">
        <v>0</v>
      </c>
      <c r="R113" s="29">
        <f t="shared" si="18"/>
        <v>1213937</v>
      </c>
      <c r="S113" s="150">
        <f t="shared" si="19"/>
        <v>320.3</v>
      </c>
      <c r="T113" s="168">
        <v>15351.516411443647</v>
      </c>
      <c r="U113" s="44">
        <v>2026</v>
      </c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</row>
    <row r="114" spans="1:82" s="8" customFormat="1" ht="13.35" customHeight="1" x14ac:dyDescent="0.2">
      <c r="A114" s="410">
        <f t="shared" si="17"/>
        <v>40</v>
      </c>
      <c r="B114" s="411" t="s">
        <v>492</v>
      </c>
      <c r="C114" s="412" t="s">
        <v>493</v>
      </c>
      <c r="D114" s="412" t="s">
        <v>174</v>
      </c>
      <c r="E114" s="410" t="s">
        <v>62</v>
      </c>
      <c r="F114" s="413"/>
      <c r="G114" s="413" t="s">
        <v>113</v>
      </c>
      <c r="H114" s="360" t="s">
        <v>105</v>
      </c>
      <c r="I114" s="30">
        <v>5</v>
      </c>
      <c r="J114" s="95">
        <v>4</v>
      </c>
      <c r="K114" s="339">
        <v>3691</v>
      </c>
      <c r="L114" s="339">
        <v>3510</v>
      </c>
      <c r="M114" s="339">
        <v>0</v>
      </c>
      <c r="N114" s="30">
        <v>82</v>
      </c>
      <c r="O114" s="29">
        <f>'Раздел 2'!C114</f>
        <v>843453</v>
      </c>
      <c r="P114" s="29">
        <v>0</v>
      </c>
      <c r="Q114" s="29">
        <v>0</v>
      </c>
      <c r="R114" s="29">
        <f t="shared" si="18"/>
        <v>843453</v>
      </c>
      <c r="S114" s="150">
        <f t="shared" si="19"/>
        <v>240.3</v>
      </c>
      <c r="T114" s="168">
        <v>13179.286364653739</v>
      </c>
      <c r="U114" s="44">
        <v>2026</v>
      </c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</row>
    <row r="115" spans="1:82" s="8" customFormat="1" ht="13.35" customHeight="1" x14ac:dyDescent="0.2">
      <c r="A115" s="410">
        <f t="shared" si="17"/>
        <v>41</v>
      </c>
      <c r="B115" s="411" t="s">
        <v>523</v>
      </c>
      <c r="C115" s="412" t="s">
        <v>524</v>
      </c>
      <c r="D115" s="412" t="s">
        <v>174</v>
      </c>
      <c r="E115" s="410" t="s">
        <v>50</v>
      </c>
      <c r="F115" s="413"/>
      <c r="G115" s="413" t="s">
        <v>113</v>
      </c>
      <c r="H115" s="427" t="s">
        <v>104</v>
      </c>
      <c r="I115" s="30">
        <v>4</v>
      </c>
      <c r="J115" s="95">
        <v>5</v>
      </c>
      <c r="K115" s="339">
        <v>5325.1</v>
      </c>
      <c r="L115" s="339">
        <v>4488.8999999999996</v>
      </c>
      <c r="M115" s="339">
        <v>0</v>
      </c>
      <c r="N115" s="30">
        <v>52</v>
      </c>
      <c r="O115" s="29">
        <f>'Раздел 2'!C115</f>
        <v>1798253.34</v>
      </c>
      <c r="P115" s="29">
        <v>0</v>
      </c>
      <c r="Q115" s="29">
        <v>0</v>
      </c>
      <c r="R115" s="29">
        <f t="shared" si="18"/>
        <v>1798253.34</v>
      </c>
      <c r="S115" s="150">
        <f t="shared" si="19"/>
        <v>400.6</v>
      </c>
      <c r="T115" s="168">
        <v>22377.101593295738</v>
      </c>
      <c r="U115" s="44">
        <v>2026</v>
      </c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</row>
    <row r="116" spans="1:82" s="8" customFormat="1" ht="13.35" customHeight="1" x14ac:dyDescent="0.2">
      <c r="A116" s="410">
        <f t="shared" si="17"/>
        <v>42</v>
      </c>
      <c r="B116" s="360" t="s">
        <v>107</v>
      </c>
      <c r="C116" s="374" t="s">
        <v>178</v>
      </c>
      <c r="D116" s="374" t="s">
        <v>174</v>
      </c>
      <c r="E116" s="361" t="s">
        <v>58</v>
      </c>
      <c r="F116" s="417"/>
      <c r="G116" s="361" t="s">
        <v>114</v>
      </c>
      <c r="H116" s="360" t="s">
        <v>1102</v>
      </c>
      <c r="I116" s="52">
        <v>3</v>
      </c>
      <c r="J116" s="85">
        <v>2</v>
      </c>
      <c r="K116" s="336">
        <v>927.3</v>
      </c>
      <c r="L116" s="336">
        <v>789</v>
      </c>
      <c r="M116" s="336">
        <v>0</v>
      </c>
      <c r="N116" s="52">
        <v>22</v>
      </c>
      <c r="O116" s="29">
        <f>'Раздел 2'!C116</f>
        <v>430822.40399999998</v>
      </c>
      <c r="P116" s="29">
        <v>0</v>
      </c>
      <c r="Q116" s="29">
        <v>0</v>
      </c>
      <c r="R116" s="29">
        <f t="shared" si="18"/>
        <v>430822.40399999998</v>
      </c>
      <c r="S116" s="150">
        <f t="shared" si="19"/>
        <v>546.03599999999994</v>
      </c>
      <c r="T116" s="147">
        <v>23623.510245327878</v>
      </c>
      <c r="U116" s="44">
        <v>2026</v>
      </c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</row>
    <row r="117" spans="1:82" s="8" customFormat="1" ht="13.35" customHeight="1" x14ac:dyDescent="0.2">
      <c r="A117" s="410">
        <f t="shared" si="17"/>
        <v>43</v>
      </c>
      <c r="B117" s="360" t="s">
        <v>511</v>
      </c>
      <c r="C117" s="374" t="s">
        <v>512</v>
      </c>
      <c r="D117" s="374" t="s">
        <v>174</v>
      </c>
      <c r="E117" s="361" t="s">
        <v>52</v>
      </c>
      <c r="F117" s="417"/>
      <c r="G117" s="417" t="s">
        <v>113</v>
      </c>
      <c r="H117" s="418" t="s">
        <v>1101</v>
      </c>
      <c r="I117" s="52">
        <v>3</v>
      </c>
      <c r="J117" s="85">
        <v>3</v>
      </c>
      <c r="K117" s="336">
        <v>1743</v>
      </c>
      <c r="L117" s="336">
        <v>1569</v>
      </c>
      <c r="M117" s="336">
        <v>0</v>
      </c>
      <c r="N117" s="52">
        <v>20</v>
      </c>
      <c r="O117" s="29">
        <f>'Раздел 2'!C117</f>
        <v>653985.87300000002</v>
      </c>
      <c r="P117" s="29">
        <v>0</v>
      </c>
      <c r="Q117" s="29">
        <v>0</v>
      </c>
      <c r="R117" s="29">
        <f t="shared" si="18"/>
        <v>653985.87300000002</v>
      </c>
      <c r="S117" s="150">
        <f t="shared" si="19"/>
        <v>416.81700000000001</v>
      </c>
      <c r="T117" s="292">
        <v>20195.570721942735</v>
      </c>
      <c r="U117" s="44">
        <v>2026</v>
      </c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</row>
    <row r="118" spans="1:82" s="8" customFormat="1" ht="13.35" customHeight="1" x14ac:dyDescent="0.2">
      <c r="A118" s="410">
        <f t="shared" si="17"/>
        <v>44</v>
      </c>
      <c r="B118" s="360" t="s">
        <v>517</v>
      </c>
      <c r="C118" s="374" t="s">
        <v>518</v>
      </c>
      <c r="D118" s="374" t="s">
        <v>174</v>
      </c>
      <c r="E118" s="420" t="s">
        <v>58</v>
      </c>
      <c r="F118" s="417"/>
      <c r="G118" s="417" t="s">
        <v>113</v>
      </c>
      <c r="H118" s="427" t="s">
        <v>104</v>
      </c>
      <c r="I118" s="52">
        <v>5</v>
      </c>
      <c r="J118" s="85">
        <v>3</v>
      </c>
      <c r="K118" s="336">
        <v>3126.85</v>
      </c>
      <c r="L118" s="336">
        <v>2935.35</v>
      </c>
      <c r="M118" s="336">
        <v>0</v>
      </c>
      <c r="N118" s="52">
        <v>58</v>
      </c>
      <c r="O118" s="29">
        <f>'Раздел 2'!C118</f>
        <v>975049.88624999998</v>
      </c>
      <c r="P118" s="29">
        <v>0</v>
      </c>
      <c r="Q118" s="29">
        <v>0</v>
      </c>
      <c r="R118" s="29">
        <f t="shared" si="18"/>
        <v>975049.88624999998</v>
      </c>
      <c r="S118" s="150">
        <f t="shared" si="19"/>
        <v>332.17500000000001</v>
      </c>
      <c r="T118" s="297">
        <v>13618.758831780056</v>
      </c>
      <c r="U118" s="44">
        <v>2026</v>
      </c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</row>
    <row r="119" spans="1:82" s="8" customFormat="1" ht="13.35" customHeight="1" x14ac:dyDescent="0.2">
      <c r="A119" s="410">
        <f t="shared" si="17"/>
        <v>45</v>
      </c>
      <c r="B119" s="360" t="s">
        <v>525</v>
      </c>
      <c r="C119" s="374" t="s">
        <v>526</v>
      </c>
      <c r="D119" s="374" t="s">
        <v>174</v>
      </c>
      <c r="E119" s="361" t="s">
        <v>44</v>
      </c>
      <c r="F119" s="417"/>
      <c r="G119" s="417" t="s">
        <v>113</v>
      </c>
      <c r="H119" s="427" t="s">
        <v>104</v>
      </c>
      <c r="I119" s="52">
        <v>5</v>
      </c>
      <c r="J119" s="85">
        <v>6</v>
      </c>
      <c r="K119" s="336">
        <v>4604.79</v>
      </c>
      <c r="L119" s="336">
        <v>2455</v>
      </c>
      <c r="M119" s="336">
        <v>0</v>
      </c>
      <c r="N119" s="52">
        <v>85</v>
      </c>
      <c r="O119" s="29">
        <f>'Раздел 2'!C119</f>
        <v>813316.95</v>
      </c>
      <c r="P119" s="29">
        <v>0</v>
      </c>
      <c r="Q119" s="29">
        <v>0</v>
      </c>
      <c r="R119" s="29">
        <f t="shared" si="18"/>
        <v>813316.95</v>
      </c>
      <c r="S119" s="150">
        <f t="shared" si="19"/>
        <v>331.28999999999996</v>
      </c>
      <c r="T119" s="297">
        <v>23721.296518648724</v>
      </c>
      <c r="U119" s="44">
        <v>2026</v>
      </c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</row>
    <row r="120" spans="1:82" s="8" customFormat="1" ht="13.35" customHeight="1" x14ac:dyDescent="0.2">
      <c r="A120" s="410">
        <f t="shared" si="17"/>
        <v>46</v>
      </c>
      <c r="B120" s="360" t="s">
        <v>484</v>
      </c>
      <c r="C120" s="374" t="s">
        <v>485</v>
      </c>
      <c r="D120" s="374" t="s">
        <v>174</v>
      </c>
      <c r="E120" s="361" t="s">
        <v>42</v>
      </c>
      <c r="F120" s="417"/>
      <c r="G120" s="417" t="s">
        <v>113</v>
      </c>
      <c r="H120" s="427" t="s">
        <v>104</v>
      </c>
      <c r="I120" s="52">
        <v>4</v>
      </c>
      <c r="J120" s="85">
        <v>5</v>
      </c>
      <c r="K120" s="336">
        <v>4917</v>
      </c>
      <c r="L120" s="336">
        <v>3295</v>
      </c>
      <c r="M120" s="336">
        <v>0</v>
      </c>
      <c r="N120" s="52">
        <v>50</v>
      </c>
      <c r="O120" s="29">
        <f>'Раздел 2'!C120</f>
        <v>1319977</v>
      </c>
      <c r="P120" s="29">
        <v>0</v>
      </c>
      <c r="Q120" s="29">
        <v>0</v>
      </c>
      <c r="R120" s="29">
        <f t="shared" si="18"/>
        <v>1319977</v>
      </c>
      <c r="S120" s="150">
        <f t="shared" si="19"/>
        <v>400.6</v>
      </c>
      <c r="T120" s="297">
        <v>28043.464505172407</v>
      </c>
      <c r="U120" s="44">
        <v>2026</v>
      </c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</row>
    <row r="121" spans="1:82" s="8" customFormat="1" ht="13.35" customHeight="1" x14ac:dyDescent="0.2">
      <c r="A121" s="410">
        <f t="shared" si="17"/>
        <v>47</v>
      </c>
      <c r="B121" s="360" t="s">
        <v>529</v>
      </c>
      <c r="C121" s="374" t="s">
        <v>530</v>
      </c>
      <c r="D121" s="374" t="s">
        <v>174</v>
      </c>
      <c r="E121" s="361" t="s">
        <v>53</v>
      </c>
      <c r="F121" s="417"/>
      <c r="G121" s="361" t="s">
        <v>114</v>
      </c>
      <c r="H121" s="360" t="s">
        <v>1102</v>
      </c>
      <c r="I121" s="52">
        <v>5</v>
      </c>
      <c r="J121" s="85">
        <v>2</v>
      </c>
      <c r="K121" s="336">
        <v>2051.04</v>
      </c>
      <c r="L121" s="336">
        <v>1709.2</v>
      </c>
      <c r="M121" s="336">
        <v>0</v>
      </c>
      <c r="N121" s="52">
        <v>39</v>
      </c>
      <c r="O121" s="29">
        <f>'Раздел 2'!C121</f>
        <v>603176.67999999993</v>
      </c>
      <c r="P121" s="29">
        <v>0</v>
      </c>
      <c r="Q121" s="29">
        <v>0</v>
      </c>
      <c r="R121" s="29">
        <f t="shared" si="18"/>
        <v>603176.67999999993</v>
      </c>
      <c r="S121" s="150">
        <f t="shared" si="19"/>
        <v>352.9</v>
      </c>
      <c r="T121" s="297">
        <v>17641.774792457767</v>
      </c>
      <c r="U121" s="44">
        <v>2026</v>
      </c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</row>
    <row r="122" spans="1:82" s="8" customFormat="1" ht="13.35" customHeight="1" x14ac:dyDescent="0.2">
      <c r="A122" s="410">
        <f t="shared" si="17"/>
        <v>48</v>
      </c>
      <c r="B122" s="360" t="s">
        <v>565</v>
      </c>
      <c r="C122" s="374" t="s">
        <v>566</v>
      </c>
      <c r="D122" s="374" t="s">
        <v>174</v>
      </c>
      <c r="E122" s="361" t="s">
        <v>55</v>
      </c>
      <c r="F122" s="417"/>
      <c r="G122" s="417" t="s">
        <v>113</v>
      </c>
      <c r="H122" s="427" t="s">
        <v>104</v>
      </c>
      <c r="I122" s="52">
        <v>5</v>
      </c>
      <c r="J122" s="85">
        <v>3</v>
      </c>
      <c r="K122" s="336">
        <v>3460.9</v>
      </c>
      <c r="L122" s="336">
        <v>3161.9</v>
      </c>
      <c r="M122" s="336">
        <v>0</v>
      </c>
      <c r="N122" s="52">
        <v>51</v>
      </c>
      <c r="O122" s="29">
        <f>'Раздел 2'!C122</f>
        <v>1050304.1325000001</v>
      </c>
      <c r="P122" s="29">
        <v>0</v>
      </c>
      <c r="Q122" s="29">
        <v>0</v>
      </c>
      <c r="R122" s="29">
        <f t="shared" si="18"/>
        <v>1050304.1325000001</v>
      </c>
      <c r="S122" s="150">
        <f t="shared" si="19"/>
        <v>332.17500000000001</v>
      </c>
      <c r="T122" s="297">
        <v>13984.332154930195</v>
      </c>
      <c r="U122" s="44">
        <v>2026</v>
      </c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</row>
    <row r="123" spans="1:82" s="8" customFormat="1" ht="13.35" customHeight="1" x14ac:dyDescent="0.2">
      <c r="A123" s="410">
        <f t="shared" si="17"/>
        <v>49</v>
      </c>
      <c r="B123" s="360" t="s">
        <v>488</v>
      </c>
      <c r="C123" s="374" t="s">
        <v>489</v>
      </c>
      <c r="D123" s="374" t="s">
        <v>174</v>
      </c>
      <c r="E123" s="361" t="s">
        <v>57</v>
      </c>
      <c r="F123" s="417"/>
      <c r="G123" s="417" t="s">
        <v>113</v>
      </c>
      <c r="H123" s="427" t="s">
        <v>104</v>
      </c>
      <c r="I123" s="52">
        <v>4</v>
      </c>
      <c r="J123" s="85">
        <v>7</v>
      </c>
      <c r="K123" s="336">
        <v>12710.4</v>
      </c>
      <c r="L123" s="336">
        <v>10814.5</v>
      </c>
      <c r="M123" s="336">
        <v>0</v>
      </c>
      <c r="N123" s="52">
        <v>133</v>
      </c>
      <c r="O123" s="29">
        <f>'Раздел 2'!C123</f>
        <v>1514030</v>
      </c>
      <c r="P123" s="29">
        <v>0</v>
      </c>
      <c r="Q123" s="29">
        <v>0</v>
      </c>
      <c r="R123" s="29">
        <f t="shared" si="18"/>
        <v>1514030</v>
      </c>
      <c r="S123" s="150">
        <f t="shared" si="19"/>
        <v>140</v>
      </c>
      <c r="T123" s="297">
        <v>21908.123915267879</v>
      </c>
      <c r="U123" s="44">
        <v>2026</v>
      </c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</row>
    <row r="124" spans="1:82" s="8" customFormat="1" ht="13.35" customHeight="1" x14ac:dyDescent="0.2">
      <c r="A124" s="410">
        <f t="shared" si="17"/>
        <v>50</v>
      </c>
      <c r="B124" s="360" t="s">
        <v>480</v>
      </c>
      <c r="C124" s="374" t="s">
        <v>481</v>
      </c>
      <c r="D124" s="374" t="s">
        <v>174</v>
      </c>
      <c r="E124" s="361" t="s">
        <v>60</v>
      </c>
      <c r="F124" s="417"/>
      <c r="G124" s="417" t="s">
        <v>113</v>
      </c>
      <c r="H124" s="427" t="s">
        <v>104</v>
      </c>
      <c r="I124" s="52">
        <v>5</v>
      </c>
      <c r="J124" s="85">
        <v>4</v>
      </c>
      <c r="K124" s="336">
        <v>3812.1</v>
      </c>
      <c r="L124" s="336">
        <v>3199.8</v>
      </c>
      <c r="M124" s="336">
        <v>0</v>
      </c>
      <c r="N124" s="52">
        <v>84</v>
      </c>
      <c r="O124" s="29">
        <f>'Раздел 2'!C124</f>
        <v>1024895.9400000001</v>
      </c>
      <c r="P124" s="29">
        <v>0</v>
      </c>
      <c r="Q124" s="29">
        <v>0</v>
      </c>
      <c r="R124" s="29">
        <f t="shared" si="18"/>
        <v>1024895.9400000001</v>
      </c>
      <c r="S124" s="150">
        <f t="shared" si="19"/>
        <v>320.3</v>
      </c>
      <c r="T124" s="297">
        <v>15178.893340584513</v>
      </c>
      <c r="U124" s="44">
        <v>2026</v>
      </c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</row>
    <row r="125" spans="1:82" s="8" customFormat="1" ht="13.35" customHeight="1" x14ac:dyDescent="0.2">
      <c r="A125" s="410">
        <f t="shared" si="17"/>
        <v>51</v>
      </c>
      <c r="B125" s="360" t="s">
        <v>515</v>
      </c>
      <c r="C125" s="374" t="s">
        <v>516</v>
      </c>
      <c r="D125" s="374" t="s">
        <v>174</v>
      </c>
      <c r="E125" s="361" t="s">
        <v>43</v>
      </c>
      <c r="F125" s="417"/>
      <c r="G125" s="417" t="s">
        <v>113</v>
      </c>
      <c r="H125" s="427" t="s">
        <v>104</v>
      </c>
      <c r="I125" s="52">
        <v>4</v>
      </c>
      <c r="J125" s="85">
        <v>3</v>
      </c>
      <c r="K125" s="336">
        <v>3406.9</v>
      </c>
      <c r="L125" s="336">
        <v>3158.7</v>
      </c>
      <c r="M125" s="336">
        <v>0</v>
      </c>
      <c r="N125" s="52">
        <v>54</v>
      </c>
      <c r="O125" s="29">
        <f>'Раздел 2'!C125</f>
        <v>788942.18159999989</v>
      </c>
      <c r="P125" s="29">
        <v>0</v>
      </c>
      <c r="Q125" s="29">
        <v>0</v>
      </c>
      <c r="R125" s="29">
        <f t="shared" si="18"/>
        <v>788942.18159999989</v>
      </c>
      <c r="S125" s="150">
        <f t="shared" si="19"/>
        <v>249.76799999999997</v>
      </c>
      <c r="T125" s="297">
        <v>20228.686182437985</v>
      </c>
      <c r="U125" s="44">
        <v>2026</v>
      </c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</row>
    <row r="126" spans="1:82" s="8" customFormat="1" ht="13.35" customHeight="1" x14ac:dyDescent="0.2">
      <c r="A126" s="410">
        <f t="shared" si="17"/>
        <v>52</v>
      </c>
      <c r="B126" s="360" t="s">
        <v>569</v>
      </c>
      <c r="C126" s="374" t="s">
        <v>570</v>
      </c>
      <c r="D126" s="374" t="s">
        <v>174</v>
      </c>
      <c r="E126" s="361" t="s">
        <v>55</v>
      </c>
      <c r="F126" s="417"/>
      <c r="G126" s="417" t="s">
        <v>113</v>
      </c>
      <c r="H126" s="427" t="s">
        <v>104</v>
      </c>
      <c r="I126" s="52">
        <v>2</v>
      </c>
      <c r="J126" s="85">
        <v>2</v>
      </c>
      <c r="K126" s="336">
        <v>679</v>
      </c>
      <c r="L126" s="336">
        <v>640</v>
      </c>
      <c r="M126" s="336">
        <v>0</v>
      </c>
      <c r="N126" s="52">
        <v>12</v>
      </c>
      <c r="O126" s="29">
        <f>'Раздел 2'!C126</f>
        <v>433809.91999999998</v>
      </c>
      <c r="P126" s="29">
        <v>0</v>
      </c>
      <c r="Q126" s="29">
        <v>0</v>
      </c>
      <c r="R126" s="29">
        <f t="shared" si="18"/>
        <v>433809.91999999998</v>
      </c>
      <c r="S126" s="150">
        <f t="shared" si="19"/>
        <v>677.82799999999997</v>
      </c>
      <c r="T126" s="297">
        <v>20338.652229591709</v>
      </c>
      <c r="U126" s="44">
        <v>2026</v>
      </c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</row>
    <row r="127" spans="1:82" s="8" customFormat="1" ht="13.35" customHeight="1" x14ac:dyDescent="0.2">
      <c r="A127" s="410">
        <f t="shared" si="17"/>
        <v>53</v>
      </c>
      <c r="B127" s="360" t="s">
        <v>595</v>
      </c>
      <c r="C127" s="374" t="s">
        <v>596</v>
      </c>
      <c r="D127" s="374" t="s">
        <v>174</v>
      </c>
      <c r="E127" s="361" t="s">
        <v>44</v>
      </c>
      <c r="F127" s="417"/>
      <c r="G127" s="417" t="s">
        <v>113</v>
      </c>
      <c r="H127" s="360" t="s">
        <v>1101</v>
      </c>
      <c r="I127" s="52">
        <v>5</v>
      </c>
      <c r="J127" s="85">
        <v>2</v>
      </c>
      <c r="K127" s="336">
        <v>1886</v>
      </c>
      <c r="L127" s="336">
        <v>1653</v>
      </c>
      <c r="M127" s="336">
        <v>0</v>
      </c>
      <c r="N127" s="52">
        <v>40</v>
      </c>
      <c r="O127" s="29">
        <f>'Раздел 2'!C127</f>
        <v>583343.69999999995</v>
      </c>
      <c r="P127" s="29">
        <v>0</v>
      </c>
      <c r="Q127" s="29">
        <v>0</v>
      </c>
      <c r="R127" s="29">
        <f t="shared" si="18"/>
        <v>583343.69999999995</v>
      </c>
      <c r="S127" s="150">
        <f t="shared" si="19"/>
        <v>352.9</v>
      </c>
      <c r="T127" s="297">
        <v>14585.468719805624</v>
      </c>
      <c r="U127" s="44">
        <v>2026</v>
      </c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</row>
    <row r="128" spans="1:82" s="8" customFormat="1" ht="13.35" customHeight="1" x14ac:dyDescent="0.2">
      <c r="A128" s="410">
        <f t="shared" si="17"/>
        <v>54</v>
      </c>
      <c r="B128" s="411" t="s">
        <v>477</v>
      </c>
      <c r="C128" s="412" t="s">
        <v>176</v>
      </c>
      <c r="D128" s="412" t="s">
        <v>174</v>
      </c>
      <c r="E128" s="410" t="s">
        <v>100</v>
      </c>
      <c r="F128" s="413"/>
      <c r="G128" s="410" t="s">
        <v>114</v>
      </c>
      <c r="H128" s="411" t="s">
        <v>1102</v>
      </c>
      <c r="I128" s="30">
        <v>2</v>
      </c>
      <c r="J128" s="95">
        <v>2</v>
      </c>
      <c r="K128" s="339">
        <v>665.5</v>
      </c>
      <c r="L128" s="339">
        <v>584.4</v>
      </c>
      <c r="M128" s="339">
        <v>0</v>
      </c>
      <c r="N128" s="30">
        <v>9</v>
      </c>
      <c r="O128" s="29">
        <f>'Раздел 2'!C128</f>
        <v>233760</v>
      </c>
      <c r="P128" s="29">
        <v>0</v>
      </c>
      <c r="Q128" s="29">
        <v>0</v>
      </c>
      <c r="R128" s="29">
        <f t="shared" si="18"/>
        <v>233760</v>
      </c>
      <c r="S128" s="150">
        <f t="shared" si="19"/>
        <v>400</v>
      </c>
      <c r="T128" s="168">
        <v>22889.643377186116</v>
      </c>
      <c r="U128" s="44">
        <v>2026</v>
      </c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</row>
    <row r="129" spans="1:82" s="4" customFormat="1" ht="13.35" customHeight="1" x14ac:dyDescent="0.2">
      <c r="A129" s="569" t="s">
        <v>1104</v>
      </c>
      <c r="B129" s="569"/>
      <c r="C129" s="196"/>
      <c r="D129" s="196"/>
      <c r="E129" s="178">
        <v>54</v>
      </c>
      <c r="F129" s="178"/>
      <c r="G129" s="178"/>
      <c r="H129" s="179"/>
      <c r="I129" s="178"/>
      <c r="J129" s="181"/>
      <c r="K129" s="183">
        <f t="shared" ref="K129:R129" si="20">SUM(K75:K128)</f>
        <v>128291.73999999999</v>
      </c>
      <c r="L129" s="183">
        <f t="shared" si="20"/>
        <v>99943.50999999998</v>
      </c>
      <c r="M129" s="183">
        <f t="shared" si="20"/>
        <v>0</v>
      </c>
      <c r="N129" s="183">
        <f t="shared" si="20"/>
        <v>2086</v>
      </c>
      <c r="O129" s="183">
        <f t="shared" si="20"/>
        <v>274441725.5539903</v>
      </c>
      <c r="P129" s="183">
        <f t="shared" si="20"/>
        <v>0</v>
      </c>
      <c r="Q129" s="183">
        <f t="shared" si="20"/>
        <v>0</v>
      </c>
      <c r="R129" s="183">
        <f t="shared" si="20"/>
        <v>274441725.5539903</v>
      </c>
      <c r="S129" s="194"/>
      <c r="T129" s="195"/>
      <c r="U129" s="186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</row>
    <row r="130" spans="1:82" s="8" customFormat="1" ht="13.35" customHeight="1" x14ac:dyDescent="0.2">
      <c r="A130" s="410">
        <v>1</v>
      </c>
      <c r="B130" s="411" t="s">
        <v>215</v>
      </c>
      <c r="C130" s="412" t="s">
        <v>216</v>
      </c>
      <c r="D130" s="412" t="s">
        <v>168</v>
      </c>
      <c r="E130" s="412" t="s">
        <v>53</v>
      </c>
      <c r="F130" s="413"/>
      <c r="G130" s="410" t="s">
        <v>114</v>
      </c>
      <c r="H130" s="427" t="s">
        <v>104</v>
      </c>
      <c r="I130" s="343">
        <v>3</v>
      </c>
      <c r="J130" s="95">
        <v>2</v>
      </c>
      <c r="K130" s="339">
        <v>1148</v>
      </c>
      <c r="L130" s="339">
        <v>1132</v>
      </c>
      <c r="M130" s="339">
        <v>0</v>
      </c>
      <c r="N130" s="343">
        <v>21</v>
      </c>
      <c r="O130" s="29">
        <f>'Раздел 2'!C130</f>
        <v>6546438.1045879181</v>
      </c>
      <c r="P130" s="29">
        <v>0</v>
      </c>
      <c r="Q130" s="29">
        <v>0</v>
      </c>
      <c r="R130" s="29">
        <f t="shared" ref="R130:R149" si="21">O130</f>
        <v>6546438.1045879181</v>
      </c>
      <c r="S130" s="150">
        <f t="shared" ref="S130:S149" si="22">O130/L130</f>
        <v>5783.0725305546985</v>
      </c>
      <c r="T130" s="147">
        <v>18780.529075446666</v>
      </c>
      <c r="U130" s="344">
        <v>2027</v>
      </c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</row>
    <row r="131" spans="1:82" s="8" customFormat="1" ht="13.35" customHeight="1" x14ac:dyDescent="0.2">
      <c r="A131" s="410">
        <f>A130+1</f>
        <v>2</v>
      </c>
      <c r="B131" s="411" t="s">
        <v>192</v>
      </c>
      <c r="C131" s="412" t="s">
        <v>201</v>
      </c>
      <c r="D131" s="412" t="s">
        <v>168</v>
      </c>
      <c r="E131" s="412" t="s">
        <v>60</v>
      </c>
      <c r="F131" s="413"/>
      <c r="G131" s="410" t="s">
        <v>114</v>
      </c>
      <c r="H131" s="427" t="s">
        <v>104</v>
      </c>
      <c r="I131" s="343">
        <v>4</v>
      </c>
      <c r="J131" s="95">
        <v>2</v>
      </c>
      <c r="K131" s="339">
        <v>1279</v>
      </c>
      <c r="L131" s="339">
        <v>1277</v>
      </c>
      <c r="M131" s="339">
        <v>0</v>
      </c>
      <c r="N131" s="95">
        <v>31</v>
      </c>
      <c r="O131" s="29">
        <f>'Раздел 2'!C131</f>
        <v>6150456.7316408688</v>
      </c>
      <c r="P131" s="29">
        <v>0</v>
      </c>
      <c r="Q131" s="29">
        <v>0</v>
      </c>
      <c r="R131" s="29">
        <f t="shared" si="21"/>
        <v>6150456.7316408688</v>
      </c>
      <c r="S131" s="150">
        <f t="shared" si="22"/>
        <v>4816.3326011283234</v>
      </c>
      <c r="T131" s="168">
        <v>17634.811037850501</v>
      </c>
      <c r="U131" s="344">
        <v>2027</v>
      </c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</row>
    <row r="132" spans="1:82" s="8" customFormat="1" ht="13.35" customHeight="1" x14ac:dyDescent="0.2">
      <c r="A132" s="410">
        <f t="shared" ref="A132:A153" si="23">A131+1</f>
        <v>3</v>
      </c>
      <c r="B132" s="411" t="s">
        <v>273</v>
      </c>
      <c r="C132" s="412" t="s">
        <v>274</v>
      </c>
      <c r="D132" s="412" t="s">
        <v>168</v>
      </c>
      <c r="E132" s="414" t="s">
        <v>58</v>
      </c>
      <c r="F132" s="413"/>
      <c r="G132" s="410" t="s">
        <v>114</v>
      </c>
      <c r="H132" s="427" t="s">
        <v>104</v>
      </c>
      <c r="I132" s="343">
        <v>3</v>
      </c>
      <c r="J132" s="95">
        <v>2</v>
      </c>
      <c r="K132" s="339">
        <v>1294.9000000000001</v>
      </c>
      <c r="L132" s="339">
        <v>841.1</v>
      </c>
      <c r="M132" s="339">
        <v>0</v>
      </c>
      <c r="N132" s="343">
        <v>24</v>
      </c>
      <c r="O132" s="29">
        <f>'Раздел 2'!C132</f>
        <v>7384131.2731976453</v>
      </c>
      <c r="P132" s="29">
        <v>0</v>
      </c>
      <c r="Q132" s="29">
        <v>0</v>
      </c>
      <c r="R132" s="29">
        <f t="shared" si="21"/>
        <v>7384131.2731976453</v>
      </c>
      <c r="S132" s="150">
        <f t="shared" si="22"/>
        <v>8779.1359804989243</v>
      </c>
      <c r="T132" s="168">
        <v>28510.245664037244</v>
      </c>
      <c r="U132" s="344">
        <v>2027</v>
      </c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</row>
    <row r="133" spans="1:82" s="8" customFormat="1" ht="13.35" customHeight="1" x14ac:dyDescent="0.2">
      <c r="A133" s="410">
        <f t="shared" si="23"/>
        <v>4</v>
      </c>
      <c r="B133" s="411" t="s">
        <v>279</v>
      </c>
      <c r="C133" s="412" t="s">
        <v>280</v>
      </c>
      <c r="D133" s="412" t="s">
        <v>168</v>
      </c>
      <c r="E133" s="414" t="s">
        <v>45</v>
      </c>
      <c r="F133" s="413"/>
      <c r="G133" s="410" t="s">
        <v>114</v>
      </c>
      <c r="H133" s="427" t="s">
        <v>104</v>
      </c>
      <c r="I133" s="343">
        <v>3</v>
      </c>
      <c r="J133" s="95">
        <v>2</v>
      </c>
      <c r="K133" s="339">
        <v>1291.2</v>
      </c>
      <c r="L133" s="339">
        <v>1065.2</v>
      </c>
      <c r="M133" s="339">
        <v>0</v>
      </c>
      <c r="N133" s="343">
        <v>18</v>
      </c>
      <c r="O133" s="29">
        <f>'Раздел 2'!C133</f>
        <v>7363032.1259964481</v>
      </c>
      <c r="P133" s="29">
        <v>0</v>
      </c>
      <c r="Q133" s="29">
        <v>0</v>
      </c>
      <c r="R133" s="29">
        <f t="shared" si="21"/>
        <v>7363032.1259964481</v>
      </c>
      <c r="S133" s="150">
        <f t="shared" si="22"/>
        <v>6912.3470953778142</v>
      </c>
      <c r="T133" s="168">
        <v>22447.8484263227</v>
      </c>
      <c r="U133" s="344">
        <v>2027</v>
      </c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</row>
    <row r="134" spans="1:82" s="8" customFormat="1" ht="13.35" customHeight="1" x14ac:dyDescent="0.2">
      <c r="A134" s="410">
        <f t="shared" si="23"/>
        <v>5</v>
      </c>
      <c r="B134" s="411" t="s">
        <v>285</v>
      </c>
      <c r="C134" s="412" t="s">
        <v>286</v>
      </c>
      <c r="D134" s="412" t="s">
        <v>168</v>
      </c>
      <c r="E134" s="414" t="s">
        <v>53</v>
      </c>
      <c r="F134" s="413"/>
      <c r="G134" s="410" t="s">
        <v>114</v>
      </c>
      <c r="H134" s="427" t="s">
        <v>104</v>
      </c>
      <c r="I134" s="343">
        <v>2</v>
      </c>
      <c r="J134" s="95">
        <v>1</v>
      </c>
      <c r="K134" s="339">
        <v>380</v>
      </c>
      <c r="L134" s="339">
        <v>355</v>
      </c>
      <c r="M134" s="339">
        <v>0</v>
      </c>
      <c r="N134" s="343">
        <v>9</v>
      </c>
      <c r="O134" s="29">
        <f>'Раздел 2'!C134</f>
        <v>2166939.4422852001</v>
      </c>
      <c r="P134" s="29">
        <v>0</v>
      </c>
      <c r="Q134" s="29">
        <v>0</v>
      </c>
      <c r="R134" s="29">
        <f t="shared" si="21"/>
        <v>2166939.4422852001</v>
      </c>
      <c r="S134" s="150">
        <f t="shared" si="22"/>
        <v>6104.0547670005635</v>
      </c>
      <c r="T134" s="168">
        <v>19822.918945610589</v>
      </c>
      <c r="U134" s="344">
        <v>2027</v>
      </c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</row>
    <row r="135" spans="1:82" s="8" customFormat="1" ht="13.35" customHeight="1" x14ac:dyDescent="0.2">
      <c r="A135" s="410">
        <f t="shared" si="23"/>
        <v>6</v>
      </c>
      <c r="B135" s="411" t="s">
        <v>217</v>
      </c>
      <c r="C135" s="412" t="s">
        <v>218</v>
      </c>
      <c r="D135" s="412" t="s">
        <v>168</v>
      </c>
      <c r="E135" s="412" t="s">
        <v>52</v>
      </c>
      <c r="F135" s="413"/>
      <c r="G135" s="410" t="s">
        <v>114</v>
      </c>
      <c r="H135" s="427" t="s">
        <v>104</v>
      </c>
      <c r="I135" s="343">
        <v>3</v>
      </c>
      <c r="J135" s="95">
        <v>2</v>
      </c>
      <c r="K135" s="339">
        <v>1192</v>
      </c>
      <c r="L135" s="339">
        <v>1065</v>
      </c>
      <c r="M135" s="339">
        <v>0</v>
      </c>
      <c r="N135" s="95">
        <v>19</v>
      </c>
      <c r="O135" s="29">
        <f>'Раздел 2'!C135</f>
        <v>6797346.8821156798</v>
      </c>
      <c r="P135" s="29">
        <v>0</v>
      </c>
      <c r="Q135" s="29">
        <v>0</v>
      </c>
      <c r="R135" s="29">
        <f t="shared" si="21"/>
        <v>6797346.8821156798</v>
      </c>
      <c r="S135" s="150">
        <f t="shared" si="22"/>
        <v>6382.4853353198869</v>
      </c>
      <c r="T135" s="168">
        <v>20727.122265936683</v>
      </c>
      <c r="U135" s="344">
        <v>2027</v>
      </c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</row>
    <row r="136" spans="1:82" s="8" customFormat="1" ht="13.35" customHeight="1" x14ac:dyDescent="0.2">
      <c r="A136" s="410">
        <f t="shared" si="23"/>
        <v>7</v>
      </c>
      <c r="B136" s="708" t="s">
        <v>213</v>
      </c>
      <c r="C136" s="412" t="s">
        <v>214</v>
      </c>
      <c r="D136" s="412" t="s">
        <v>168</v>
      </c>
      <c r="E136" s="412" t="s">
        <v>52</v>
      </c>
      <c r="F136" s="413"/>
      <c r="G136" s="410" t="s">
        <v>114</v>
      </c>
      <c r="H136" s="427" t="s">
        <v>104</v>
      </c>
      <c r="I136" s="343">
        <v>2</v>
      </c>
      <c r="J136" s="95">
        <v>2</v>
      </c>
      <c r="K136" s="339">
        <v>588.79999999999995</v>
      </c>
      <c r="L136" s="339">
        <v>539.79999999999995</v>
      </c>
      <c r="M136" s="339">
        <v>0</v>
      </c>
      <c r="N136" s="95">
        <v>16</v>
      </c>
      <c r="O136" s="29">
        <f>'Раздел 2'!C136</f>
        <v>3357615.6410987517</v>
      </c>
      <c r="P136" s="29">
        <v>0</v>
      </c>
      <c r="Q136" s="29">
        <v>0</v>
      </c>
      <c r="R136" s="29">
        <f t="shared" si="21"/>
        <v>3357615.6410987517</v>
      </c>
      <c r="S136" s="150">
        <f t="shared" si="22"/>
        <v>6220.1104874004295</v>
      </c>
      <c r="T136" s="168">
        <v>20199.809918328945</v>
      </c>
      <c r="U136" s="344">
        <v>2027</v>
      </c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</row>
    <row r="137" spans="1:82" s="8" customFormat="1" ht="13.35" customHeight="1" x14ac:dyDescent="0.2">
      <c r="A137" s="410">
        <f t="shared" si="23"/>
        <v>8</v>
      </c>
      <c r="B137" s="411" t="s">
        <v>275</v>
      </c>
      <c r="C137" s="412" t="s">
        <v>276</v>
      </c>
      <c r="D137" s="412" t="s">
        <v>168</v>
      </c>
      <c r="E137" s="414" t="s">
        <v>57</v>
      </c>
      <c r="F137" s="413"/>
      <c r="G137" s="410" t="s">
        <v>114</v>
      </c>
      <c r="H137" s="427" t="s">
        <v>104</v>
      </c>
      <c r="I137" s="343">
        <v>3</v>
      </c>
      <c r="J137" s="95">
        <v>2</v>
      </c>
      <c r="K137" s="339">
        <v>1054.3</v>
      </c>
      <c r="L137" s="339">
        <v>955</v>
      </c>
      <c r="M137" s="339">
        <v>0</v>
      </c>
      <c r="N137" s="343">
        <v>19</v>
      </c>
      <c r="O137" s="29">
        <f>'Раздел 2'!C137</f>
        <v>6012116.4578981223</v>
      </c>
      <c r="P137" s="29">
        <v>0</v>
      </c>
      <c r="Q137" s="29">
        <v>0</v>
      </c>
      <c r="R137" s="29">
        <f t="shared" si="21"/>
        <v>6012116.4578981223</v>
      </c>
      <c r="S137" s="150">
        <f t="shared" si="22"/>
        <v>6295.4099035582431</v>
      </c>
      <c r="T137" s="168">
        <v>20444.344785744888</v>
      </c>
      <c r="U137" s="344">
        <v>2027</v>
      </c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</row>
    <row r="138" spans="1:82" s="8" customFormat="1" ht="13.35" customHeight="1" x14ac:dyDescent="0.2">
      <c r="A138" s="410">
        <f t="shared" si="23"/>
        <v>9</v>
      </c>
      <c r="B138" s="411" t="s">
        <v>239</v>
      </c>
      <c r="C138" s="412" t="s">
        <v>240</v>
      </c>
      <c r="D138" s="412" t="s">
        <v>168</v>
      </c>
      <c r="E138" s="414" t="s">
        <v>57</v>
      </c>
      <c r="F138" s="413"/>
      <c r="G138" s="410" t="s">
        <v>114</v>
      </c>
      <c r="H138" s="427" t="s">
        <v>104</v>
      </c>
      <c r="I138" s="343">
        <v>4</v>
      </c>
      <c r="J138" s="343">
        <v>2</v>
      </c>
      <c r="K138" s="339">
        <v>1442</v>
      </c>
      <c r="L138" s="339">
        <v>1252</v>
      </c>
      <c r="M138" s="339">
        <v>0</v>
      </c>
      <c r="N138" s="343">
        <v>32</v>
      </c>
      <c r="O138" s="29">
        <f>'Раздел 2'!C138</f>
        <v>8222964.9362506801</v>
      </c>
      <c r="P138" s="29">
        <v>0</v>
      </c>
      <c r="Q138" s="29">
        <v>0</v>
      </c>
      <c r="R138" s="29">
        <f t="shared" si="21"/>
        <v>8222964.9362506801</v>
      </c>
      <c r="S138" s="150">
        <f t="shared" si="22"/>
        <v>6567.8633676123645</v>
      </c>
      <c r="T138" s="168">
        <v>21329.137458902631</v>
      </c>
      <c r="U138" s="344">
        <v>2027</v>
      </c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</row>
    <row r="139" spans="1:82" s="8" customFormat="1" ht="13.35" customHeight="1" x14ac:dyDescent="0.2">
      <c r="A139" s="410">
        <f t="shared" si="23"/>
        <v>10</v>
      </c>
      <c r="B139" s="411" t="s">
        <v>287</v>
      </c>
      <c r="C139" s="412" t="s">
        <v>288</v>
      </c>
      <c r="D139" s="412" t="s">
        <v>168</v>
      </c>
      <c r="E139" s="414" t="s">
        <v>55</v>
      </c>
      <c r="F139" s="413"/>
      <c r="G139" s="410" t="s">
        <v>114</v>
      </c>
      <c r="H139" s="427" t="s">
        <v>104</v>
      </c>
      <c r="I139" s="343">
        <v>3</v>
      </c>
      <c r="J139" s="95">
        <v>2</v>
      </c>
      <c r="K139" s="339">
        <v>872</v>
      </c>
      <c r="L139" s="339">
        <v>564</v>
      </c>
      <c r="M139" s="339">
        <v>0</v>
      </c>
      <c r="N139" s="343">
        <v>19</v>
      </c>
      <c r="O139" s="29">
        <f>'Раздел 2'!C139</f>
        <v>4972555.7728228802</v>
      </c>
      <c r="P139" s="29">
        <v>0</v>
      </c>
      <c r="Q139" s="29">
        <v>0</v>
      </c>
      <c r="R139" s="29">
        <f t="shared" si="21"/>
        <v>4972555.7728228802</v>
      </c>
      <c r="S139" s="150">
        <f t="shared" si="22"/>
        <v>8816.5882496859576</v>
      </c>
      <c r="T139" s="168">
        <v>28631.871914908603</v>
      </c>
      <c r="U139" s="344">
        <v>2027</v>
      </c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</row>
    <row r="140" spans="1:82" s="8" customFormat="1" ht="13.35" customHeight="1" x14ac:dyDescent="0.2">
      <c r="A140" s="410">
        <f t="shared" si="23"/>
        <v>11</v>
      </c>
      <c r="B140" s="411" t="s">
        <v>166</v>
      </c>
      <c r="C140" s="412" t="s">
        <v>173</v>
      </c>
      <c r="D140" s="412" t="s">
        <v>168</v>
      </c>
      <c r="E140" s="414" t="s">
        <v>58</v>
      </c>
      <c r="F140" s="413"/>
      <c r="G140" s="410" t="s">
        <v>114</v>
      </c>
      <c r="H140" s="427" t="s">
        <v>104</v>
      </c>
      <c r="I140" s="343">
        <v>5</v>
      </c>
      <c r="J140" s="95">
        <v>2</v>
      </c>
      <c r="K140" s="339">
        <v>1714.3</v>
      </c>
      <c r="L140" s="339">
        <v>1604.3</v>
      </c>
      <c r="M140" s="339">
        <v>0</v>
      </c>
      <c r="N140" s="95">
        <v>40</v>
      </c>
      <c r="O140" s="29">
        <f>'Раздел 2'!C140</f>
        <v>4280246.0057479357</v>
      </c>
      <c r="P140" s="29">
        <v>0</v>
      </c>
      <c r="Q140" s="29">
        <v>0</v>
      </c>
      <c r="R140" s="29">
        <f t="shared" si="21"/>
        <v>4280246.0057479357</v>
      </c>
      <c r="S140" s="150">
        <f t="shared" si="22"/>
        <v>2667.9835478077266</v>
      </c>
      <c r="T140" s="168">
        <v>13321.410450405934</v>
      </c>
      <c r="U140" s="344">
        <v>2027</v>
      </c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</row>
    <row r="141" spans="1:82" s="8" customFormat="1" ht="13.35" customHeight="1" x14ac:dyDescent="0.2">
      <c r="A141" s="410">
        <f t="shared" si="23"/>
        <v>12</v>
      </c>
      <c r="B141" s="411" t="s">
        <v>190</v>
      </c>
      <c r="C141" s="412" t="s">
        <v>247</v>
      </c>
      <c r="D141" s="412" t="s">
        <v>168</v>
      </c>
      <c r="E141" s="414" t="s">
        <v>58</v>
      </c>
      <c r="F141" s="413"/>
      <c r="G141" s="410" t="s">
        <v>114</v>
      </c>
      <c r="H141" s="427" t="s">
        <v>104</v>
      </c>
      <c r="I141" s="343">
        <v>3</v>
      </c>
      <c r="J141" s="343">
        <v>2</v>
      </c>
      <c r="K141" s="339">
        <v>1041.74</v>
      </c>
      <c r="L141" s="339">
        <v>966.7</v>
      </c>
      <c r="M141" s="339">
        <v>0</v>
      </c>
      <c r="N141" s="343">
        <v>22</v>
      </c>
      <c r="O141" s="29">
        <f>'Раздел 2'!C141</f>
        <v>5940493.406858379</v>
      </c>
      <c r="P141" s="29">
        <v>0</v>
      </c>
      <c r="Q141" s="29">
        <v>0</v>
      </c>
      <c r="R141" s="29">
        <f t="shared" si="21"/>
        <v>5940493.406858379</v>
      </c>
      <c r="S141" s="150">
        <f t="shared" si="22"/>
        <v>6145.1261061946607</v>
      </c>
      <c r="T141" s="168">
        <v>19956.298126976017</v>
      </c>
      <c r="U141" s="344">
        <v>2027</v>
      </c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</row>
    <row r="142" spans="1:82" s="8" customFormat="1" ht="13.35" customHeight="1" x14ac:dyDescent="0.2">
      <c r="A142" s="410">
        <f t="shared" si="23"/>
        <v>13</v>
      </c>
      <c r="B142" s="411" t="s">
        <v>223</v>
      </c>
      <c r="C142" s="412" t="s">
        <v>224</v>
      </c>
      <c r="D142" s="412" t="s">
        <v>168</v>
      </c>
      <c r="E142" s="414" t="s">
        <v>44</v>
      </c>
      <c r="F142" s="410"/>
      <c r="G142" s="410" t="s">
        <v>114</v>
      </c>
      <c r="H142" s="427" t="s">
        <v>104</v>
      </c>
      <c r="I142" s="343">
        <v>5</v>
      </c>
      <c r="J142" s="95">
        <v>4</v>
      </c>
      <c r="K142" s="339">
        <v>4667.04</v>
      </c>
      <c r="L142" s="339">
        <v>3790</v>
      </c>
      <c r="M142" s="339">
        <v>0</v>
      </c>
      <c r="N142" s="343">
        <v>72</v>
      </c>
      <c r="O142" s="29">
        <f>'Раздел 2'!C142</f>
        <v>11652615.830756485</v>
      </c>
      <c r="P142" s="29">
        <v>0</v>
      </c>
      <c r="Q142" s="29">
        <v>0</v>
      </c>
      <c r="R142" s="29">
        <f t="shared" si="21"/>
        <v>11652615.830756485</v>
      </c>
      <c r="S142" s="150">
        <f t="shared" si="22"/>
        <v>3074.5688207800754</v>
      </c>
      <c r="T142" s="168">
        <v>15351.516411443647</v>
      </c>
      <c r="U142" s="344">
        <v>2027</v>
      </c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</row>
    <row r="143" spans="1:82" s="8" customFormat="1" ht="13.35" customHeight="1" x14ac:dyDescent="0.2">
      <c r="A143" s="410">
        <f t="shared" si="23"/>
        <v>14</v>
      </c>
      <c r="B143" s="411" t="s">
        <v>486</v>
      </c>
      <c r="C143" s="412" t="s">
        <v>487</v>
      </c>
      <c r="D143" s="412" t="s">
        <v>174</v>
      </c>
      <c r="E143" s="410" t="s">
        <v>57</v>
      </c>
      <c r="F143" s="413"/>
      <c r="G143" s="410" t="s">
        <v>114</v>
      </c>
      <c r="H143" s="427" t="s">
        <v>104</v>
      </c>
      <c r="I143" s="30">
        <v>5</v>
      </c>
      <c r="J143" s="95">
        <v>2</v>
      </c>
      <c r="K143" s="339">
        <v>2330.3000000000002</v>
      </c>
      <c r="L143" s="339">
        <v>2126.9</v>
      </c>
      <c r="M143" s="339">
        <v>0</v>
      </c>
      <c r="N143" s="30">
        <v>26</v>
      </c>
      <c r="O143" s="29">
        <f>'Раздел 2'!C143</f>
        <v>750583.01</v>
      </c>
      <c r="P143" s="29">
        <v>0</v>
      </c>
      <c r="Q143" s="29">
        <v>0</v>
      </c>
      <c r="R143" s="29">
        <f t="shared" si="21"/>
        <v>750583.01</v>
      </c>
      <c r="S143" s="150">
        <f t="shared" si="22"/>
        <v>352.9</v>
      </c>
      <c r="T143" s="147">
        <v>13658.837303362303</v>
      </c>
      <c r="U143" s="344">
        <v>2027</v>
      </c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</row>
    <row r="144" spans="1:82" s="8" customFormat="1" ht="13.35" customHeight="1" x14ac:dyDescent="0.2">
      <c r="A144" s="410">
        <f t="shared" si="23"/>
        <v>15</v>
      </c>
      <c r="B144" s="411" t="s">
        <v>473</v>
      </c>
      <c r="C144" s="412" t="s">
        <v>474</v>
      </c>
      <c r="D144" s="412" t="s">
        <v>174</v>
      </c>
      <c r="E144" s="410" t="s">
        <v>46</v>
      </c>
      <c r="F144" s="413"/>
      <c r="G144" s="410" t="s">
        <v>114</v>
      </c>
      <c r="H144" s="427" t="s">
        <v>104</v>
      </c>
      <c r="I144" s="30">
        <v>3</v>
      </c>
      <c r="J144" s="95">
        <v>4</v>
      </c>
      <c r="K144" s="339">
        <v>2312.8000000000002</v>
      </c>
      <c r="L144" s="339">
        <v>1217</v>
      </c>
      <c r="M144" s="339">
        <v>0</v>
      </c>
      <c r="N144" s="30">
        <v>28</v>
      </c>
      <c r="O144" s="29">
        <f>'Раздел 2'!C144</f>
        <v>676355.05200000003</v>
      </c>
      <c r="P144" s="29">
        <v>0</v>
      </c>
      <c r="Q144" s="29">
        <v>0</v>
      </c>
      <c r="R144" s="29">
        <f t="shared" si="21"/>
        <v>676355.05200000003</v>
      </c>
      <c r="S144" s="150">
        <f t="shared" si="22"/>
        <v>555.75599999999997</v>
      </c>
      <c r="T144" s="168">
        <v>35193.28950131881</v>
      </c>
      <c r="U144" s="344">
        <v>2027</v>
      </c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</row>
    <row r="145" spans="1:82" s="8" customFormat="1" ht="13.35" customHeight="1" x14ac:dyDescent="0.2">
      <c r="A145" s="410">
        <f t="shared" si="23"/>
        <v>16</v>
      </c>
      <c r="B145" s="411" t="s">
        <v>531</v>
      </c>
      <c r="C145" s="412" t="s">
        <v>532</v>
      </c>
      <c r="D145" s="412" t="s">
        <v>174</v>
      </c>
      <c r="E145" s="410" t="s">
        <v>54</v>
      </c>
      <c r="F145" s="413"/>
      <c r="G145" s="410" t="s">
        <v>114</v>
      </c>
      <c r="H145" s="427" t="s">
        <v>104</v>
      </c>
      <c r="I145" s="30">
        <v>2</v>
      </c>
      <c r="J145" s="95">
        <v>2</v>
      </c>
      <c r="K145" s="339">
        <v>825.02</v>
      </c>
      <c r="L145" s="339">
        <v>738.8</v>
      </c>
      <c r="M145" s="339">
        <v>0</v>
      </c>
      <c r="N145" s="30">
        <v>12</v>
      </c>
      <c r="O145" s="29">
        <f>'Раздел 2'!C145</f>
        <v>500779.32639999996</v>
      </c>
      <c r="P145" s="29">
        <v>0</v>
      </c>
      <c r="Q145" s="29">
        <v>0</v>
      </c>
      <c r="R145" s="29">
        <f t="shared" si="21"/>
        <v>500779.32639999996</v>
      </c>
      <c r="S145" s="150">
        <f t="shared" si="22"/>
        <v>677.82799999999997</v>
      </c>
      <c r="T145" s="168">
        <v>20679.972248454869</v>
      </c>
      <c r="U145" s="344">
        <v>2027</v>
      </c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</row>
    <row r="146" spans="1:82" s="8" customFormat="1" ht="13.35" customHeight="1" x14ac:dyDescent="0.2">
      <c r="A146" s="410">
        <f t="shared" si="23"/>
        <v>17</v>
      </c>
      <c r="B146" s="411" t="s">
        <v>513</v>
      </c>
      <c r="C146" s="412" t="s">
        <v>514</v>
      </c>
      <c r="D146" s="412" t="s">
        <v>174</v>
      </c>
      <c r="E146" s="410" t="s">
        <v>52</v>
      </c>
      <c r="F146" s="413"/>
      <c r="G146" s="410" t="s">
        <v>114</v>
      </c>
      <c r="H146" s="427" t="s">
        <v>104</v>
      </c>
      <c r="I146" s="30">
        <v>4</v>
      </c>
      <c r="J146" s="95">
        <v>3</v>
      </c>
      <c r="K146" s="339">
        <v>2306</v>
      </c>
      <c r="L146" s="339">
        <v>2113</v>
      </c>
      <c r="M146" s="339">
        <v>0</v>
      </c>
      <c r="N146" s="30">
        <v>30</v>
      </c>
      <c r="O146" s="29">
        <f>'Раздел 2'!C146</f>
        <v>527759.78399999999</v>
      </c>
      <c r="P146" s="29">
        <v>0</v>
      </c>
      <c r="Q146" s="29">
        <v>0</v>
      </c>
      <c r="R146" s="29">
        <f t="shared" si="21"/>
        <v>527759.78399999999</v>
      </c>
      <c r="S146" s="150">
        <f t="shared" si="22"/>
        <v>249.768</v>
      </c>
      <c r="T146" s="168">
        <v>20210.272419415141</v>
      </c>
      <c r="U146" s="344">
        <v>2027</v>
      </c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</row>
    <row r="147" spans="1:82" s="8" customFormat="1" ht="13.35" customHeight="1" x14ac:dyDescent="0.2">
      <c r="A147" s="410">
        <f t="shared" si="23"/>
        <v>18</v>
      </c>
      <c r="B147" s="411" t="s">
        <v>509</v>
      </c>
      <c r="C147" s="412" t="s">
        <v>510</v>
      </c>
      <c r="D147" s="412" t="s">
        <v>174</v>
      </c>
      <c r="E147" s="410" t="s">
        <v>52</v>
      </c>
      <c r="F147" s="413"/>
      <c r="G147" s="410" t="s">
        <v>114</v>
      </c>
      <c r="H147" s="427" t="s">
        <v>104</v>
      </c>
      <c r="I147" s="30">
        <v>3</v>
      </c>
      <c r="J147" s="95">
        <v>2</v>
      </c>
      <c r="K147" s="339">
        <v>1032</v>
      </c>
      <c r="L147" s="339">
        <v>994</v>
      </c>
      <c r="M147" s="339">
        <v>0</v>
      </c>
      <c r="N147" s="30">
        <v>19</v>
      </c>
      <c r="O147" s="29">
        <f>'Раздел 2'!C147</f>
        <v>542759.78399999999</v>
      </c>
      <c r="P147" s="29">
        <v>0</v>
      </c>
      <c r="Q147" s="29">
        <v>0</v>
      </c>
      <c r="R147" s="29">
        <f t="shared" si="21"/>
        <v>542759.78399999999</v>
      </c>
      <c r="S147" s="150">
        <f t="shared" si="22"/>
        <v>546.03599999999994</v>
      </c>
      <c r="T147" s="168">
        <v>19226.740932208759</v>
      </c>
      <c r="U147" s="344">
        <v>2027</v>
      </c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</row>
    <row r="148" spans="1:82" s="8" customFormat="1" ht="13.35" customHeight="1" x14ac:dyDescent="0.2">
      <c r="A148" s="410">
        <f t="shared" si="23"/>
        <v>19</v>
      </c>
      <c r="B148" s="411" t="s">
        <v>535</v>
      </c>
      <c r="C148" s="412" t="s">
        <v>536</v>
      </c>
      <c r="D148" s="412" t="s">
        <v>174</v>
      </c>
      <c r="E148" s="410" t="s">
        <v>57</v>
      </c>
      <c r="F148" s="413"/>
      <c r="G148" s="410" t="s">
        <v>114</v>
      </c>
      <c r="H148" s="415" t="s">
        <v>1101</v>
      </c>
      <c r="I148" s="30">
        <v>4</v>
      </c>
      <c r="J148" s="95">
        <v>2</v>
      </c>
      <c r="K148" s="339">
        <v>1456</v>
      </c>
      <c r="L148" s="339">
        <v>1261</v>
      </c>
      <c r="M148" s="339">
        <v>0</v>
      </c>
      <c r="N148" s="30">
        <v>32</v>
      </c>
      <c r="O148" s="29">
        <f>'Раздел 2'!C148</f>
        <v>586314.55999999994</v>
      </c>
      <c r="P148" s="29">
        <v>0</v>
      </c>
      <c r="Q148" s="29">
        <v>0</v>
      </c>
      <c r="R148" s="29">
        <f t="shared" si="21"/>
        <v>586314.55999999994</v>
      </c>
      <c r="S148" s="150">
        <f t="shared" si="22"/>
        <v>464.96</v>
      </c>
      <c r="T148" s="168">
        <v>20548.857614221437</v>
      </c>
      <c r="U148" s="344">
        <v>2027</v>
      </c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</row>
    <row r="149" spans="1:82" s="8" customFormat="1" ht="13.35" customHeight="1" x14ac:dyDescent="0.2">
      <c r="A149" s="410">
        <f t="shared" si="23"/>
        <v>20</v>
      </c>
      <c r="B149" s="411" t="s">
        <v>553</v>
      </c>
      <c r="C149" s="412" t="s">
        <v>554</v>
      </c>
      <c r="D149" s="412" t="s">
        <v>174</v>
      </c>
      <c r="E149" s="410" t="s">
        <v>55</v>
      </c>
      <c r="F149" s="413"/>
      <c r="G149" s="410" t="s">
        <v>114</v>
      </c>
      <c r="H149" s="427" t="s">
        <v>104</v>
      </c>
      <c r="I149" s="30">
        <v>2</v>
      </c>
      <c r="J149" s="95">
        <v>2</v>
      </c>
      <c r="K149" s="339">
        <v>667</v>
      </c>
      <c r="L149" s="339">
        <v>625</v>
      </c>
      <c r="M149" s="339">
        <v>0</v>
      </c>
      <c r="N149" s="30">
        <v>16</v>
      </c>
      <c r="O149" s="29">
        <f>'Раздел 2'!C149</f>
        <v>423642.5</v>
      </c>
      <c r="P149" s="29">
        <v>0</v>
      </c>
      <c r="Q149" s="29">
        <v>0</v>
      </c>
      <c r="R149" s="29">
        <f t="shared" si="21"/>
        <v>423642.5</v>
      </c>
      <c r="S149" s="150">
        <f t="shared" si="22"/>
        <v>677.82799999999997</v>
      </c>
      <c r="T149" s="168">
        <v>19763.241526469064</v>
      </c>
      <c r="U149" s="44">
        <v>2027</v>
      </c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</row>
    <row r="150" spans="1:82" s="8" customFormat="1" ht="13.35" customHeight="1" x14ac:dyDescent="0.2">
      <c r="A150" s="410">
        <f t="shared" si="23"/>
        <v>21</v>
      </c>
      <c r="B150" s="411" t="s">
        <v>475</v>
      </c>
      <c r="C150" s="412" t="s">
        <v>476</v>
      </c>
      <c r="D150" s="412" t="s">
        <v>174</v>
      </c>
      <c r="E150" s="410" t="s">
        <v>44</v>
      </c>
      <c r="F150" s="413"/>
      <c r="G150" s="410" t="s">
        <v>114</v>
      </c>
      <c r="H150" s="415" t="s">
        <v>1101</v>
      </c>
      <c r="I150" s="30">
        <v>5</v>
      </c>
      <c r="J150" s="95">
        <v>2</v>
      </c>
      <c r="K150" s="339">
        <v>1804</v>
      </c>
      <c r="L150" s="339">
        <v>1669</v>
      </c>
      <c r="M150" s="339">
        <v>0</v>
      </c>
      <c r="N150" s="30">
        <v>42</v>
      </c>
      <c r="O150" s="29">
        <f>'Раздел 2'!C150</f>
        <v>588990.1</v>
      </c>
      <c r="P150" s="29">
        <v>0</v>
      </c>
      <c r="Q150" s="29">
        <v>0</v>
      </c>
      <c r="R150" s="29">
        <f t="shared" ref="R150:R174" si="24">O150</f>
        <v>588990.1</v>
      </c>
      <c r="S150" s="150">
        <f t="shared" ref="S150:S174" si="25">O150/L150</f>
        <v>352.9</v>
      </c>
      <c r="T150" s="168">
        <v>13476.565577837582</v>
      </c>
      <c r="U150" s="44">
        <v>2027</v>
      </c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</row>
    <row r="151" spans="1:82" s="8" customFormat="1" ht="13.35" customHeight="1" x14ac:dyDescent="0.2">
      <c r="A151" s="410">
        <f t="shared" si="23"/>
        <v>22</v>
      </c>
      <c r="B151" s="411" t="s">
        <v>579</v>
      </c>
      <c r="C151" s="412" t="s">
        <v>580</v>
      </c>
      <c r="D151" s="412" t="s">
        <v>174</v>
      </c>
      <c r="E151" s="410" t="s">
        <v>44</v>
      </c>
      <c r="F151" s="413"/>
      <c r="G151" s="410" t="s">
        <v>114</v>
      </c>
      <c r="H151" s="427" t="s">
        <v>104</v>
      </c>
      <c r="I151" s="30">
        <v>3</v>
      </c>
      <c r="J151" s="95">
        <v>2</v>
      </c>
      <c r="K151" s="339">
        <v>1292.5</v>
      </c>
      <c r="L151" s="339">
        <v>836.8</v>
      </c>
      <c r="M151" s="339">
        <v>0</v>
      </c>
      <c r="N151" s="30">
        <v>24</v>
      </c>
      <c r="O151" s="29">
        <f>'Раздел 2'!C151</f>
        <v>456922.92479999992</v>
      </c>
      <c r="P151" s="29">
        <v>0</v>
      </c>
      <c r="Q151" s="29">
        <v>0</v>
      </c>
      <c r="R151" s="29">
        <f t="shared" si="24"/>
        <v>456922.92479999992</v>
      </c>
      <c r="S151" s="150">
        <f t="shared" si="25"/>
        <v>546.03599999999994</v>
      </c>
      <c r="T151" s="168">
        <v>28603.635943024168</v>
      </c>
      <c r="U151" s="44">
        <v>2027</v>
      </c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</row>
    <row r="152" spans="1:82" s="8" customFormat="1" ht="13.35" customHeight="1" x14ac:dyDescent="0.2">
      <c r="A152" s="410">
        <f t="shared" si="23"/>
        <v>23</v>
      </c>
      <c r="B152" s="411" t="s">
        <v>497</v>
      </c>
      <c r="C152" s="412" t="s">
        <v>498</v>
      </c>
      <c r="D152" s="412" t="s">
        <v>174</v>
      </c>
      <c r="E152" s="410" t="s">
        <v>61</v>
      </c>
      <c r="F152" s="413"/>
      <c r="G152" s="410" t="s">
        <v>114</v>
      </c>
      <c r="H152" s="427" t="s">
        <v>104</v>
      </c>
      <c r="I152" s="30">
        <v>4</v>
      </c>
      <c r="J152" s="95">
        <v>2</v>
      </c>
      <c r="K152" s="339">
        <v>1432</v>
      </c>
      <c r="L152" s="339">
        <v>1299</v>
      </c>
      <c r="M152" s="339">
        <v>0</v>
      </c>
      <c r="N152" s="30">
        <v>30</v>
      </c>
      <c r="O152" s="29">
        <f>'Раздел 2'!C152</f>
        <v>603983.03999999992</v>
      </c>
      <c r="P152" s="29">
        <v>0</v>
      </c>
      <c r="Q152" s="29">
        <v>0</v>
      </c>
      <c r="R152" s="29">
        <f t="shared" si="24"/>
        <v>603983.03999999992</v>
      </c>
      <c r="S152" s="150">
        <f t="shared" si="25"/>
        <v>464.95999999999992</v>
      </c>
      <c r="T152" s="168">
        <v>20414.85165753129</v>
      </c>
      <c r="U152" s="44">
        <v>2027</v>
      </c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</row>
    <row r="153" spans="1:82" s="8" customFormat="1" ht="13.35" customHeight="1" x14ac:dyDescent="0.2">
      <c r="A153" s="410">
        <f t="shared" si="23"/>
        <v>24</v>
      </c>
      <c r="B153" s="411" t="s">
        <v>469</v>
      </c>
      <c r="C153" s="412" t="s">
        <v>470</v>
      </c>
      <c r="D153" s="412" t="s">
        <v>174</v>
      </c>
      <c r="E153" s="410" t="s">
        <v>43</v>
      </c>
      <c r="F153" s="413"/>
      <c r="G153" s="410" t="s">
        <v>114</v>
      </c>
      <c r="H153" s="427" t="s">
        <v>104</v>
      </c>
      <c r="I153" s="30">
        <v>2</v>
      </c>
      <c r="J153" s="95">
        <v>3</v>
      </c>
      <c r="K153" s="339">
        <v>751.6</v>
      </c>
      <c r="L153" s="339">
        <v>483</v>
      </c>
      <c r="M153" s="339">
        <v>0</v>
      </c>
      <c r="N153" s="30">
        <v>18</v>
      </c>
      <c r="O153" s="29">
        <f>'Раздел 2'!C153</f>
        <v>285586.30800000002</v>
      </c>
      <c r="P153" s="29">
        <v>0</v>
      </c>
      <c r="Q153" s="29">
        <v>0</v>
      </c>
      <c r="R153" s="29">
        <f t="shared" si="24"/>
        <v>285586.30800000002</v>
      </c>
      <c r="S153" s="150">
        <f t="shared" si="25"/>
        <v>591.27600000000007</v>
      </c>
      <c r="T153" s="168">
        <v>28817.214706494087</v>
      </c>
      <c r="U153" s="44">
        <v>2027</v>
      </c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</row>
    <row r="154" spans="1:82" s="8" customFormat="1" ht="13.35" customHeight="1" x14ac:dyDescent="0.2">
      <c r="A154" s="410">
        <f t="shared" ref="A154:A208" si="26">A153+1</f>
        <v>25</v>
      </c>
      <c r="B154" s="411" t="s">
        <v>561</v>
      </c>
      <c r="C154" s="412" t="s">
        <v>562</v>
      </c>
      <c r="D154" s="412" t="s">
        <v>174</v>
      </c>
      <c r="E154" s="410" t="s">
        <v>52</v>
      </c>
      <c r="F154" s="413"/>
      <c r="G154" s="410" t="s">
        <v>114</v>
      </c>
      <c r="H154" s="427" t="s">
        <v>104</v>
      </c>
      <c r="I154" s="30">
        <v>2</v>
      </c>
      <c r="J154" s="95">
        <v>2</v>
      </c>
      <c r="K154" s="339">
        <v>687.36</v>
      </c>
      <c r="L154" s="339">
        <v>574.1</v>
      </c>
      <c r="M154" s="339">
        <v>0</v>
      </c>
      <c r="N154" s="30">
        <v>16</v>
      </c>
      <c r="O154" s="29">
        <f>'Раздел 2'!C154</f>
        <v>389141.05479999998</v>
      </c>
      <c r="P154" s="29">
        <v>0</v>
      </c>
      <c r="Q154" s="29">
        <v>0</v>
      </c>
      <c r="R154" s="29">
        <f t="shared" si="24"/>
        <v>389141.05479999998</v>
      </c>
      <c r="S154" s="150">
        <f t="shared" si="25"/>
        <v>677.82799999999997</v>
      </c>
      <c r="T154" s="168">
        <v>22172.214432161487</v>
      </c>
      <c r="U154" s="44">
        <v>2027</v>
      </c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</row>
    <row r="155" spans="1:82" s="8" customFormat="1" ht="13.35" customHeight="1" x14ac:dyDescent="0.2">
      <c r="A155" s="410">
        <f t="shared" si="26"/>
        <v>26</v>
      </c>
      <c r="B155" s="411" t="s">
        <v>539</v>
      </c>
      <c r="C155" s="412" t="s">
        <v>540</v>
      </c>
      <c r="D155" s="412" t="s">
        <v>174</v>
      </c>
      <c r="E155" s="410" t="s">
        <v>52</v>
      </c>
      <c r="F155" s="413"/>
      <c r="G155" s="410" t="s">
        <v>114</v>
      </c>
      <c r="H155" s="427" t="s">
        <v>104</v>
      </c>
      <c r="I155" s="30">
        <v>4</v>
      </c>
      <c r="J155" s="95">
        <v>2</v>
      </c>
      <c r="K155" s="339">
        <v>1470</v>
      </c>
      <c r="L155" s="339">
        <v>1275</v>
      </c>
      <c r="M155" s="339">
        <v>0</v>
      </c>
      <c r="N155" s="30">
        <v>32</v>
      </c>
      <c r="O155" s="29">
        <f>'Раздел 2'!C155</f>
        <v>592824</v>
      </c>
      <c r="P155" s="29">
        <v>0</v>
      </c>
      <c r="Q155" s="29">
        <v>0</v>
      </c>
      <c r="R155" s="29">
        <f t="shared" si="24"/>
        <v>592824</v>
      </c>
      <c r="S155" s="150">
        <f t="shared" si="25"/>
        <v>464.96</v>
      </c>
      <c r="T155" s="168">
        <v>21351.063471139081</v>
      </c>
      <c r="U155" s="44">
        <v>2027</v>
      </c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</row>
    <row r="156" spans="1:82" s="8" customFormat="1" ht="13.35" customHeight="1" x14ac:dyDescent="0.2">
      <c r="A156" s="410">
        <f t="shared" si="26"/>
        <v>27</v>
      </c>
      <c r="B156" s="411" t="s">
        <v>537</v>
      </c>
      <c r="C156" s="412" t="s">
        <v>538</v>
      </c>
      <c r="D156" s="412" t="s">
        <v>174</v>
      </c>
      <c r="E156" s="410" t="s">
        <v>57</v>
      </c>
      <c r="F156" s="413"/>
      <c r="G156" s="410" t="s">
        <v>114</v>
      </c>
      <c r="H156" s="427" t="s">
        <v>104</v>
      </c>
      <c r="I156" s="30">
        <v>4</v>
      </c>
      <c r="J156" s="95">
        <v>3</v>
      </c>
      <c r="K156" s="339">
        <v>2276</v>
      </c>
      <c r="L156" s="339">
        <v>1985</v>
      </c>
      <c r="M156" s="339">
        <v>0</v>
      </c>
      <c r="N156" s="30">
        <v>53</v>
      </c>
      <c r="O156" s="29">
        <f>'Раздел 2'!C156</f>
        <v>495789.48</v>
      </c>
      <c r="P156" s="29">
        <v>0</v>
      </c>
      <c r="Q156" s="29">
        <v>0</v>
      </c>
      <c r="R156" s="29">
        <f t="shared" si="24"/>
        <v>495789.48</v>
      </c>
      <c r="S156" s="150">
        <f t="shared" si="25"/>
        <v>249.768</v>
      </c>
      <c r="T156" s="168">
        <v>21233.623292687844</v>
      </c>
      <c r="U156" s="44">
        <v>2027</v>
      </c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</row>
    <row r="157" spans="1:82" s="8" customFormat="1" ht="13.35" customHeight="1" x14ac:dyDescent="0.2">
      <c r="A157" s="410">
        <f t="shared" si="26"/>
        <v>28</v>
      </c>
      <c r="B157" s="411" t="s">
        <v>490</v>
      </c>
      <c r="C157" s="412" t="s">
        <v>491</v>
      </c>
      <c r="D157" s="412" t="s">
        <v>174</v>
      </c>
      <c r="E157" s="410" t="s">
        <v>62</v>
      </c>
      <c r="F157" s="413"/>
      <c r="G157" s="410" t="s">
        <v>114</v>
      </c>
      <c r="H157" s="360" t="s">
        <v>105</v>
      </c>
      <c r="I157" s="30">
        <v>5</v>
      </c>
      <c r="J157" s="95">
        <v>4</v>
      </c>
      <c r="K157" s="339">
        <v>4008</v>
      </c>
      <c r="L157" s="339">
        <v>3503</v>
      </c>
      <c r="M157" s="339">
        <v>0</v>
      </c>
      <c r="N157" s="30">
        <v>80</v>
      </c>
      <c r="O157" s="29">
        <f>'Раздел 2'!C157</f>
        <v>841770.9</v>
      </c>
      <c r="P157" s="29">
        <v>0</v>
      </c>
      <c r="Q157" s="29">
        <v>0</v>
      </c>
      <c r="R157" s="29">
        <f t="shared" si="24"/>
        <v>841770.9</v>
      </c>
      <c r="S157" s="150">
        <f t="shared" si="25"/>
        <v>240.3</v>
      </c>
      <c r="T157" s="168">
        <v>14073.093063814089</v>
      </c>
      <c r="U157" s="44">
        <v>2027</v>
      </c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</row>
    <row r="158" spans="1:82" s="8" customFormat="1" ht="13.35" customHeight="1" x14ac:dyDescent="0.2">
      <c r="A158" s="410">
        <f t="shared" si="26"/>
        <v>29</v>
      </c>
      <c r="B158" s="411" t="s">
        <v>521</v>
      </c>
      <c r="C158" s="412" t="s">
        <v>522</v>
      </c>
      <c r="D158" s="412" t="s">
        <v>174</v>
      </c>
      <c r="E158" s="410" t="s">
        <v>58</v>
      </c>
      <c r="F158" s="413"/>
      <c r="G158" s="410" t="s">
        <v>114</v>
      </c>
      <c r="H158" s="427" t="s">
        <v>104</v>
      </c>
      <c r="I158" s="30">
        <v>5</v>
      </c>
      <c r="J158" s="95">
        <v>3</v>
      </c>
      <c r="K158" s="339">
        <v>3778.9</v>
      </c>
      <c r="L158" s="339">
        <v>2992.75</v>
      </c>
      <c r="M158" s="339">
        <v>0</v>
      </c>
      <c r="N158" s="30">
        <v>30</v>
      </c>
      <c r="O158" s="29">
        <f>'Раздел 2'!C158</f>
        <v>994116.73124999995</v>
      </c>
      <c r="P158" s="29">
        <v>0</v>
      </c>
      <c r="Q158" s="29">
        <v>0</v>
      </c>
      <c r="R158" s="29">
        <f t="shared" si="24"/>
        <v>994116.73124999995</v>
      </c>
      <c r="S158" s="150">
        <f t="shared" si="25"/>
        <v>332.17500000000001</v>
      </c>
      <c r="T158" s="168">
        <v>15529.096732089265</v>
      </c>
      <c r="U158" s="44">
        <v>2027</v>
      </c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</row>
    <row r="159" spans="1:82" s="8" customFormat="1" ht="13.35" customHeight="1" x14ac:dyDescent="0.2">
      <c r="A159" s="410">
        <f t="shared" si="26"/>
        <v>30</v>
      </c>
      <c r="B159" s="411" t="s">
        <v>559</v>
      </c>
      <c r="C159" s="412" t="s">
        <v>560</v>
      </c>
      <c r="D159" s="412" t="s">
        <v>174</v>
      </c>
      <c r="E159" s="410" t="s">
        <v>52</v>
      </c>
      <c r="F159" s="413"/>
      <c r="G159" s="410" t="s">
        <v>114</v>
      </c>
      <c r="H159" s="427" t="s">
        <v>104</v>
      </c>
      <c r="I159" s="30">
        <v>2</v>
      </c>
      <c r="J159" s="95">
        <v>1</v>
      </c>
      <c r="K159" s="339">
        <v>437.2</v>
      </c>
      <c r="L159" s="339">
        <v>271</v>
      </c>
      <c r="M159" s="339">
        <v>0</v>
      </c>
      <c r="N159" s="30">
        <v>8</v>
      </c>
      <c r="O159" s="29">
        <f>'Раздел 2'!C159</f>
        <v>182955.894</v>
      </c>
      <c r="P159" s="29">
        <v>0</v>
      </c>
      <c r="Q159" s="29">
        <v>0</v>
      </c>
      <c r="R159" s="29">
        <f t="shared" si="24"/>
        <v>182955.894</v>
      </c>
      <c r="S159" s="150">
        <f t="shared" si="25"/>
        <v>675.11400000000003</v>
      </c>
      <c r="T159" s="168">
        <v>25698.653909493292</v>
      </c>
      <c r="U159" s="44">
        <v>2027</v>
      </c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</row>
    <row r="160" spans="1:82" s="8" customFormat="1" ht="13.35" customHeight="1" x14ac:dyDescent="0.2">
      <c r="A160" s="410">
        <f t="shared" si="26"/>
        <v>31</v>
      </c>
      <c r="B160" s="411" t="s">
        <v>478</v>
      </c>
      <c r="C160" s="412" t="s">
        <v>479</v>
      </c>
      <c r="D160" s="412" t="s">
        <v>174</v>
      </c>
      <c r="E160" s="410" t="s">
        <v>55</v>
      </c>
      <c r="F160" s="413"/>
      <c r="G160" s="410" t="s">
        <v>114</v>
      </c>
      <c r="H160" s="415" t="s">
        <v>1101</v>
      </c>
      <c r="I160" s="30">
        <v>4</v>
      </c>
      <c r="J160" s="95">
        <v>2</v>
      </c>
      <c r="K160" s="339">
        <v>1342.7</v>
      </c>
      <c r="L160" s="339">
        <v>1292.2</v>
      </c>
      <c r="M160" s="339">
        <v>0</v>
      </c>
      <c r="N160" s="30">
        <v>32</v>
      </c>
      <c r="O160" s="29">
        <f>'Раздел 2'!C160</f>
        <v>600821.31200000003</v>
      </c>
      <c r="P160" s="29">
        <v>0</v>
      </c>
      <c r="Q160" s="29">
        <v>0</v>
      </c>
      <c r="R160" s="29">
        <f t="shared" si="24"/>
        <v>600821.31200000003</v>
      </c>
      <c r="S160" s="150">
        <f t="shared" si="25"/>
        <v>464.96000000000004</v>
      </c>
      <c r="T160" s="168">
        <v>17545.119743208666</v>
      </c>
      <c r="U160" s="44">
        <v>2027</v>
      </c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</row>
    <row r="161" spans="1:82" s="8" customFormat="1" ht="13.35" customHeight="1" x14ac:dyDescent="0.2">
      <c r="A161" s="410">
        <f t="shared" si="26"/>
        <v>32</v>
      </c>
      <c r="B161" s="411" t="s">
        <v>547</v>
      </c>
      <c r="C161" s="412" t="s">
        <v>548</v>
      </c>
      <c r="D161" s="412" t="s">
        <v>174</v>
      </c>
      <c r="E161" s="410" t="s">
        <v>55</v>
      </c>
      <c r="F161" s="413"/>
      <c r="G161" s="410" t="s">
        <v>114</v>
      </c>
      <c r="H161" s="427" t="s">
        <v>104</v>
      </c>
      <c r="I161" s="30">
        <v>2</v>
      </c>
      <c r="J161" s="95">
        <v>2</v>
      </c>
      <c r="K161" s="339">
        <v>628.20000000000005</v>
      </c>
      <c r="L161" s="339">
        <v>514.9</v>
      </c>
      <c r="M161" s="339">
        <v>0</v>
      </c>
      <c r="N161" s="30">
        <v>16</v>
      </c>
      <c r="O161" s="29">
        <f>'Раздел 2'!C161</f>
        <v>349013.6372</v>
      </c>
      <c r="P161" s="29">
        <v>0</v>
      </c>
      <c r="Q161" s="29">
        <v>0</v>
      </c>
      <c r="R161" s="29">
        <f t="shared" si="24"/>
        <v>349013.6372</v>
      </c>
      <c r="S161" s="150">
        <f t="shared" si="25"/>
        <v>677.82799999999997</v>
      </c>
      <c r="T161" s="168">
        <v>22593.702287513996</v>
      </c>
      <c r="U161" s="44">
        <v>2027</v>
      </c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</row>
    <row r="162" spans="1:82" s="8" customFormat="1" ht="13.35" customHeight="1" x14ac:dyDescent="0.2">
      <c r="A162" s="410">
        <f t="shared" si="26"/>
        <v>33</v>
      </c>
      <c r="B162" s="411" t="s">
        <v>482</v>
      </c>
      <c r="C162" s="412" t="s">
        <v>483</v>
      </c>
      <c r="D162" s="412" t="s">
        <v>174</v>
      </c>
      <c r="E162" s="410" t="s">
        <v>60</v>
      </c>
      <c r="F162" s="413"/>
      <c r="G162" s="410" t="s">
        <v>114</v>
      </c>
      <c r="H162" s="427" t="s">
        <v>104</v>
      </c>
      <c r="I162" s="30">
        <v>5</v>
      </c>
      <c r="J162" s="95">
        <v>4</v>
      </c>
      <c r="K162" s="339">
        <v>5087.72</v>
      </c>
      <c r="L162" s="339">
        <v>3239.3</v>
      </c>
      <c r="M162" s="339">
        <v>0</v>
      </c>
      <c r="N162" s="30">
        <v>74</v>
      </c>
      <c r="O162" s="29">
        <f>'Раздел 2'!C162</f>
        <v>1037547.79</v>
      </c>
      <c r="P162" s="29">
        <v>0</v>
      </c>
      <c r="Q162" s="29">
        <v>0</v>
      </c>
      <c r="R162" s="29">
        <f t="shared" si="24"/>
        <v>1037547.79</v>
      </c>
      <c r="S162" s="150">
        <f t="shared" si="25"/>
        <v>320.3</v>
      </c>
      <c r="T162" s="168">
        <v>19580.374733755041</v>
      </c>
      <c r="U162" s="44">
        <v>2027</v>
      </c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</row>
    <row r="163" spans="1:82" s="8" customFormat="1" ht="13.35" customHeight="1" x14ac:dyDescent="0.2">
      <c r="A163" s="410">
        <f t="shared" si="26"/>
        <v>34</v>
      </c>
      <c r="B163" s="411" t="s">
        <v>501</v>
      </c>
      <c r="C163" s="412" t="s">
        <v>502</v>
      </c>
      <c r="D163" s="412" t="s">
        <v>174</v>
      </c>
      <c r="E163" s="410" t="s">
        <v>60</v>
      </c>
      <c r="F163" s="413"/>
      <c r="G163" s="410" t="s">
        <v>114</v>
      </c>
      <c r="H163" s="415" t="s">
        <v>1101</v>
      </c>
      <c r="I163" s="30">
        <v>4</v>
      </c>
      <c r="J163" s="95">
        <v>2</v>
      </c>
      <c r="K163" s="339">
        <v>1445</v>
      </c>
      <c r="L163" s="339">
        <v>1293</v>
      </c>
      <c r="M163" s="339">
        <v>0</v>
      </c>
      <c r="N163" s="30">
        <v>32</v>
      </c>
      <c r="O163" s="29">
        <f>'Раздел 2'!C163</f>
        <v>601193.28</v>
      </c>
      <c r="P163" s="29">
        <v>0</v>
      </c>
      <c r="Q163" s="29">
        <v>0</v>
      </c>
      <c r="R163" s="29">
        <f t="shared" si="24"/>
        <v>601193.28</v>
      </c>
      <c r="S163" s="150">
        <f t="shared" si="25"/>
        <v>464.96000000000004</v>
      </c>
      <c r="T163" s="168">
        <v>19888.897825498207</v>
      </c>
      <c r="U163" s="44">
        <v>2027</v>
      </c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</row>
    <row r="164" spans="1:82" s="8" customFormat="1" ht="13.35" customHeight="1" x14ac:dyDescent="0.2">
      <c r="A164" s="410">
        <f t="shared" si="26"/>
        <v>35</v>
      </c>
      <c r="B164" s="411" t="s">
        <v>587</v>
      </c>
      <c r="C164" s="412" t="s">
        <v>588</v>
      </c>
      <c r="D164" s="412" t="s">
        <v>174</v>
      </c>
      <c r="E164" s="410" t="s">
        <v>58</v>
      </c>
      <c r="F164" s="413"/>
      <c r="G164" s="410" t="s">
        <v>114</v>
      </c>
      <c r="H164" s="427" t="s">
        <v>104</v>
      </c>
      <c r="I164" s="30">
        <v>3</v>
      </c>
      <c r="J164" s="95">
        <v>2</v>
      </c>
      <c r="K164" s="339">
        <v>1065.1500000000001</v>
      </c>
      <c r="L164" s="339">
        <v>953</v>
      </c>
      <c r="M164" s="339">
        <v>0</v>
      </c>
      <c r="N164" s="30">
        <v>27</v>
      </c>
      <c r="O164" s="29">
        <f>'Раздел 2'!C164</f>
        <v>520372.30800000002</v>
      </c>
      <c r="P164" s="29">
        <v>0</v>
      </c>
      <c r="Q164" s="29">
        <v>0</v>
      </c>
      <c r="R164" s="29">
        <f t="shared" si="24"/>
        <v>520372.30800000002</v>
      </c>
      <c r="S164" s="150">
        <f t="shared" si="25"/>
        <v>546.03600000000006</v>
      </c>
      <c r="T164" s="168">
        <v>20698.088172517742</v>
      </c>
      <c r="U164" s="44">
        <v>2027</v>
      </c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</row>
    <row r="165" spans="1:82" s="8" customFormat="1" ht="13.35" customHeight="1" x14ac:dyDescent="0.2">
      <c r="A165" s="410">
        <f t="shared" si="26"/>
        <v>36</v>
      </c>
      <c r="B165" s="411" t="s">
        <v>505</v>
      </c>
      <c r="C165" s="412" t="s">
        <v>506</v>
      </c>
      <c r="D165" s="412" t="s">
        <v>174</v>
      </c>
      <c r="E165" s="410" t="s">
        <v>61</v>
      </c>
      <c r="F165" s="413"/>
      <c r="G165" s="410" t="s">
        <v>114</v>
      </c>
      <c r="H165" s="427" t="s">
        <v>104</v>
      </c>
      <c r="I165" s="30">
        <v>5</v>
      </c>
      <c r="J165" s="95">
        <v>2</v>
      </c>
      <c r="K165" s="339">
        <v>1904</v>
      </c>
      <c r="L165" s="339">
        <v>1597</v>
      </c>
      <c r="M165" s="339">
        <v>0</v>
      </c>
      <c r="N165" s="30">
        <v>42</v>
      </c>
      <c r="O165" s="29">
        <f>'Раздел 2'!C165</f>
        <v>563581.29999999993</v>
      </c>
      <c r="P165" s="29">
        <v>0</v>
      </c>
      <c r="Q165" s="29">
        <v>0</v>
      </c>
      <c r="R165" s="29">
        <f t="shared" si="24"/>
        <v>563581.29999999993</v>
      </c>
      <c r="S165" s="150">
        <f t="shared" si="25"/>
        <v>352.9</v>
      </c>
      <c r="T165" s="168">
        <v>14863.154627869933</v>
      </c>
      <c r="U165" s="44">
        <v>2027</v>
      </c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</row>
    <row r="166" spans="1:82" s="8" customFormat="1" ht="13.35" customHeight="1" x14ac:dyDescent="0.2">
      <c r="A166" s="410">
        <f t="shared" si="26"/>
        <v>37</v>
      </c>
      <c r="B166" s="411" t="s">
        <v>467</v>
      </c>
      <c r="C166" s="412" t="s">
        <v>468</v>
      </c>
      <c r="D166" s="412" t="s">
        <v>174</v>
      </c>
      <c r="E166" s="410" t="s">
        <v>55</v>
      </c>
      <c r="F166" s="413"/>
      <c r="G166" s="410" t="s">
        <v>114</v>
      </c>
      <c r="H166" s="427" t="s">
        <v>104</v>
      </c>
      <c r="I166" s="30">
        <v>5</v>
      </c>
      <c r="J166" s="95">
        <v>3</v>
      </c>
      <c r="K166" s="339">
        <v>3230.92</v>
      </c>
      <c r="L166" s="339">
        <v>2937.2</v>
      </c>
      <c r="M166" s="339">
        <v>0</v>
      </c>
      <c r="N166" s="30">
        <v>154</v>
      </c>
      <c r="O166" s="29">
        <f>'Раздел 2'!C166</f>
        <v>975664.41</v>
      </c>
      <c r="P166" s="29">
        <v>0</v>
      </c>
      <c r="Q166" s="29">
        <v>0</v>
      </c>
      <c r="R166" s="29">
        <f t="shared" si="24"/>
        <v>975664.41</v>
      </c>
      <c r="S166" s="150">
        <f t="shared" si="25"/>
        <v>332.17500000000001</v>
      </c>
      <c r="T166" s="168">
        <v>13713.289776669706</v>
      </c>
      <c r="U166" s="44">
        <v>2027</v>
      </c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</row>
    <row r="167" spans="1:82" s="8" customFormat="1" ht="13.35" customHeight="1" x14ac:dyDescent="0.2">
      <c r="A167" s="410">
        <f t="shared" si="26"/>
        <v>38</v>
      </c>
      <c r="B167" s="411" t="s">
        <v>494</v>
      </c>
      <c r="C167" s="412" t="s">
        <v>495</v>
      </c>
      <c r="D167" s="412" t="s">
        <v>174</v>
      </c>
      <c r="E167" s="410" t="s">
        <v>49</v>
      </c>
      <c r="F167" s="413"/>
      <c r="G167" s="410" t="s">
        <v>114</v>
      </c>
      <c r="H167" s="360" t="s">
        <v>105</v>
      </c>
      <c r="I167" s="30">
        <v>5</v>
      </c>
      <c r="J167" s="95">
        <v>4</v>
      </c>
      <c r="K167" s="339">
        <v>4085</v>
      </c>
      <c r="L167" s="339">
        <v>3562</v>
      </c>
      <c r="M167" s="339">
        <v>0</v>
      </c>
      <c r="N167" s="30">
        <v>81</v>
      </c>
      <c r="O167" s="29">
        <f>'Раздел 2'!C167</f>
        <v>855948.60000000009</v>
      </c>
      <c r="P167" s="29">
        <v>0</v>
      </c>
      <c r="Q167" s="29">
        <v>0</v>
      </c>
      <c r="R167" s="29">
        <f t="shared" si="24"/>
        <v>855948.60000000009</v>
      </c>
      <c r="S167" s="150">
        <f t="shared" si="25"/>
        <v>240.30000000000004</v>
      </c>
      <c r="T167" s="168">
        <v>14105.878209567603</v>
      </c>
      <c r="U167" s="44">
        <v>2027</v>
      </c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</row>
    <row r="168" spans="1:82" s="8" customFormat="1" ht="13.35" customHeight="1" x14ac:dyDescent="0.2">
      <c r="A168" s="410">
        <f t="shared" si="26"/>
        <v>39</v>
      </c>
      <c r="B168" s="411" t="s">
        <v>563</v>
      </c>
      <c r="C168" s="412" t="s">
        <v>564</v>
      </c>
      <c r="D168" s="412" t="s">
        <v>174</v>
      </c>
      <c r="E168" s="410" t="s">
        <v>50</v>
      </c>
      <c r="F168" s="413"/>
      <c r="G168" s="410" t="s">
        <v>114</v>
      </c>
      <c r="H168" s="427" t="s">
        <v>104</v>
      </c>
      <c r="I168" s="30">
        <v>2</v>
      </c>
      <c r="J168" s="95">
        <v>1</v>
      </c>
      <c r="K168" s="339">
        <v>391.3</v>
      </c>
      <c r="L168" s="339">
        <v>391.2</v>
      </c>
      <c r="M168" s="339">
        <v>0</v>
      </c>
      <c r="N168" s="30">
        <v>10</v>
      </c>
      <c r="O168" s="29">
        <f>'Раздел 2'!C168</f>
        <v>264104.5968</v>
      </c>
      <c r="P168" s="29">
        <v>0</v>
      </c>
      <c r="Q168" s="29">
        <v>0</v>
      </c>
      <c r="R168" s="29">
        <f t="shared" si="24"/>
        <v>264104.5968</v>
      </c>
      <c r="S168" s="150">
        <f t="shared" si="25"/>
        <v>675.11400000000003</v>
      </c>
      <c r="T168" s="168">
        <v>18523.513380645145</v>
      </c>
      <c r="U168" s="44">
        <v>2027</v>
      </c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</row>
    <row r="169" spans="1:82" s="8" customFormat="1" ht="13.35" customHeight="1" x14ac:dyDescent="0.2">
      <c r="A169" s="410">
        <f t="shared" si="26"/>
        <v>40</v>
      </c>
      <c r="B169" s="411" t="s">
        <v>496</v>
      </c>
      <c r="C169" s="412" t="s">
        <v>177</v>
      </c>
      <c r="D169" s="412" t="s">
        <v>174</v>
      </c>
      <c r="E169" s="410" t="s">
        <v>53</v>
      </c>
      <c r="F169" s="413"/>
      <c r="G169" s="410" t="s">
        <v>114</v>
      </c>
      <c r="H169" s="427" t="s">
        <v>104</v>
      </c>
      <c r="I169" s="30">
        <v>2</v>
      </c>
      <c r="J169" s="95">
        <v>1</v>
      </c>
      <c r="K169" s="339">
        <v>475</v>
      </c>
      <c r="L169" s="339">
        <v>438.4</v>
      </c>
      <c r="M169" s="339">
        <v>0</v>
      </c>
      <c r="N169" s="30">
        <v>10</v>
      </c>
      <c r="O169" s="29">
        <f>'Раздел 2'!C169</f>
        <v>295969.97759999998</v>
      </c>
      <c r="P169" s="29">
        <v>0</v>
      </c>
      <c r="Q169" s="29">
        <v>0</v>
      </c>
      <c r="R169" s="29">
        <f t="shared" si="24"/>
        <v>295969.97759999998</v>
      </c>
      <c r="S169" s="150">
        <f t="shared" si="25"/>
        <v>675.11400000000003</v>
      </c>
      <c r="T169" s="168">
        <v>20064.827285845568</v>
      </c>
      <c r="U169" s="44">
        <v>2027</v>
      </c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</row>
    <row r="170" spans="1:82" s="8" customFormat="1" ht="13.35" customHeight="1" x14ac:dyDescent="0.2">
      <c r="A170" s="410">
        <f t="shared" si="26"/>
        <v>41</v>
      </c>
      <c r="B170" s="411" t="s">
        <v>557</v>
      </c>
      <c r="C170" s="412" t="s">
        <v>558</v>
      </c>
      <c r="D170" s="412" t="s">
        <v>174</v>
      </c>
      <c r="E170" s="410" t="s">
        <v>53</v>
      </c>
      <c r="F170" s="413"/>
      <c r="G170" s="410" t="s">
        <v>114</v>
      </c>
      <c r="H170" s="427" t="s">
        <v>104</v>
      </c>
      <c r="I170" s="30">
        <v>2</v>
      </c>
      <c r="J170" s="95">
        <v>2</v>
      </c>
      <c r="K170" s="339">
        <v>385</v>
      </c>
      <c r="L170" s="339">
        <v>262</v>
      </c>
      <c r="M170" s="339">
        <v>0</v>
      </c>
      <c r="N170" s="30">
        <v>8</v>
      </c>
      <c r="O170" s="29">
        <f>'Раздел 2'!C170</f>
        <v>177590.93599999999</v>
      </c>
      <c r="P170" s="29">
        <v>0</v>
      </c>
      <c r="Q170" s="29">
        <v>0</v>
      </c>
      <c r="R170" s="29">
        <f t="shared" si="24"/>
        <v>177590.93599999999</v>
      </c>
      <c r="S170" s="150">
        <f t="shared" si="25"/>
        <v>677.82799999999997</v>
      </c>
      <c r="T170" s="168">
        <v>27212.71039464973</v>
      </c>
      <c r="U170" s="44">
        <v>2027</v>
      </c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</row>
    <row r="171" spans="1:82" s="8" customFormat="1" ht="13.35" customHeight="1" x14ac:dyDescent="0.2">
      <c r="A171" s="410">
        <f t="shared" si="26"/>
        <v>42</v>
      </c>
      <c r="B171" s="411" t="s">
        <v>593</v>
      </c>
      <c r="C171" s="412" t="s">
        <v>594</v>
      </c>
      <c r="D171" s="412" t="s">
        <v>174</v>
      </c>
      <c r="E171" s="410" t="s">
        <v>49</v>
      </c>
      <c r="F171" s="413"/>
      <c r="G171" s="410" t="s">
        <v>114</v>
      </c>
      <c r="H171" s="411" t="s">
        <v>1101</v>
      </c>
      <c r="I171" s="30">
        <v>5</v>
      </c>
      <c r="J171" s="95">
        <v>3</v>
      </c>
      <c r="K171" s="339">
        <v>3279.5</v>
      </c>
      <c r="L171" s="339">
        <v>3012.4</v>
      </c>
      <c r="M171" s="339">
        <v>0</v>
      </c>
      <c r="N171" s="30">
        <v>67</v>
      </c>
      <c r="O171" s="29">
        <f>'Раздел 2'!C171</f>
        <v>1000643.97</v>
      </c>
      <c r="P171" s="29">
        <v>0</v>
      </c>
      <c r="Q171" s="29">
        <v>0</v>
      </c>
      <c r="R171" s="29">
        <f t="shared" si="24"/>
        <v>1000643.97</v>
      </c>
      <c r="S171" s="150">
        <f t="shared" si="25"/>
        <v>332.17499999999995</v>
      </c>
      <c r="T171" s="168">
        <v>13390.50575202606</v>
      </c>
      <c r="U171" s="44">
        <v>2027</v>
      </c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  <c r="CB171" s="12"/>
      <c r="CC171" s="12"/>
      <c r="CD171" s="12"/>
    </row>
    <row r="172" spans="1:82" s="8" customFormat="1" ht="13.35" customHeight="1" x14ac:dyDescent="0.2">
      <c r="A172" s="410">
        <f t="shared" si="26"/>
        <v>43</v>
      </c>
      <c r="B172" s="411" t="s">
        <v>549</v>
      </c>
      <c r="C172" s="412" t="s">
        <v>550</v>
      </c>
      <c r="D172" s="412" t="s">
        <v>174</v>
      </c>
      <c r="E172" s="410" t="s">
        <v>55</v>
      </c>
      <c r="F172" s="413"/>
      <c r="G172" s="410" t="s">
        <v>114</v>
      </c>
      <c r="H172" s="427" t="s">
        <v>104</v>
      </c>
      <c r="I172" s="30">
        <v>2</v>
      </c>
      <c r="J172" s="30">
        <v>2</v>
      </c>
      <c r="K172" s="339">
        <v>698</v>
      </c>
      <c r="L172" s="339">
        <v>622</v>
      </c>
      <c r="M172" s="339">
        <v>0</v>
      </c>
      <c r="N172" s="30">
        <v>16</v>
      </c>
      <c r="O172" s="29">
        <f>'Раздел 2'!C172</f>
        <v>421609.016</v>
      </c>
      <c r="P172" s="29">
        <v>0</v>
      </c>
      <c r="Q172" s="29">
        <v>0</v>
      </c>
      <c r="R172" s="29">
        <f t="shared" si="24"/>
        <v>421609.016</v>
      </c>
      <c r="S172" s="150">
        <f t="shared" si="25"/>
        <v>677.82799999999997</v>
      </c>
      <c r="T172" s="168">
        <v>20781.524308397558</v>
      </c>
      <c r="U172" s="44">
        <v>2027</v>
      </c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  <c r="CD172" s="12"/>
    </row>
    <row r="173" spans="1:82" s="8" customFormat="1" ht="13.35" customHeight="1" x14ac:dyDescent="0.2">
      <c r="A173" s="410">
        <f t="shared" si="26"/>
        <v>44</v>
      </c>
      <c r="B173" s="411" t="s">
        <v>567</v>
      </c>
      <c r="C173" s="412" t="s">
        <v>568</v>
      </c>
      <c r="D173" s="412" t="s">
        <v>174</v>
      </c>
      <c r="E173" s="410" t="s">
        <v>55</v>
      </c>
      <c r="F173" s="413"/>
      <c r="G173" s="410" t="s">
        <v>114</v>
      </c>
      <c r="H173" s="427" t="s">
        <v>104</v>
      </c>
      <c r="I173" s="30">
        <v>2</v>
      </c>
      <c r="J173" s="95">
        <v>2</v>
      </c>
      <c r="K173" s="339">
        <v>671</v>
      </c>
      <c r="L173" s="339">
        <v>621</v>
      </c>
      <c r="M173" s="339">
        <v>0</v>
      </c>
      <c r="N173" s="30">
        <v>16</v>
      </c>
      <c r="O173" s="29">
        <f>'Раздел 2'!C173</f>
        <v>420931.18799999997</v>
      </c>
      <c r="P173" s="29">
        <v>0</v>
      </c>
      <c r="Q173" s="29">
        <v>0</v>
      </c>
      <c r="R173" s="29">
        <f t="shared" si="24"/>
        <v>420931.18799999997</v>
      </c>
      <c r="S173" s="150">
        <f t="shared" si="25"/>
        <v>677.82799999999997</v>
      </c>
      <c r="T173" s="168">
        <v>20009.824592928082</v>
      </c>
      <c r="U173" s="44">
        <v>2027</v>
      </c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  <c r="CD173" s="12"/>
    </row>
    <row r="174" spans="1:82" s="8" customFormat="1" ht="13.35" customHeight="1" x14ac:dyDescent="0.2">
      <c r="A174" s="410">
        <f t="shared" si="26"/>
        <v>45</v>
      </c>
      <c r="B174" s="411" t="s">
        <v>571</v>
      </c>
      <c r="C174" s="412" t="s">
        <v>572</v>
      </c>
      <c r="D174" s="412" t="s">
        <v>174</v>
      </c>
      <c r="E174" s="410" t="s">
        <v>250</v>
      </c>
      <c r="F174" s="413"/>
      <c r="G174" s="410" t="s">
        <v>114</v>
      </c>
      <c r="H174" s="427" t="s">
        <v>104</v>
      </c>
      <c r="I174" s="30">
        <v>2</v>
      </c>
      <c r="J174" s="95">
        <v>2</v>
      </c>
      <c r="K174" s="339">
        <v>605</v>
      </c>
      <c r="L174" s="339">
        <v>328</v>
      </c>
      <c r="M174" s="339">
        <v>0</v>
      </c>
      <c r="N174" s="30">
        <v>16</v>
      </c>
      <c r="O174" s="29">
        <f>'Раздел 2'!C174</f>
        <v>222327.584</v>
      </c>
      <c r="P174" s="29">
        <v>0</v>
      </c>
      <c r="Q174" s="29">
        <v>0</v>
      </c>
      <c r="R174" s="29">
        <f t="shared" si="24"/>
        <v>222327.584</v>
      </c>
      <c r="S174" s="150">
        <f t="shared" si="25"/>
        <v>677.82799999999997</v>
      </c>
      <c r="T174" s="168">
        <v>32476.759867841036</v>
      </c>
      <c r="U174" s="44">
        <v>2027</v>
      </c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</row>
    <row r="175" spans="1:82" s="8" customFormat="1" ht="13.35" customHeight="1" x14ac:dyDescent="0.2">
      <c r="A175" s="410">
        <f t="shared" si="26"/>
        <v>46</v>
      </c>
      <c r="B175" s="411" t="s">
        <v>533</v>
      </c>
      <c r="C175" s="412" t="s">
        <v>534</v>
      </c>
      <c r="D175" s="412" t="s">
        <v>174</v>
      </c>
      <c r="E175" s="410" t="s">
        <v>109</v>
      </c>
      <c r="F175" s="413"/>
      <c r="G175" s="410" t="s">
        <v>114</v>
      </c>
      <c r="H175" s="427" t="s">
        <v>104</v>
      </c>
      <c r="I175" s="30">
        <v>3</v>
      </c>
      <c r="J175" s="95">
        <v>2</v>
      </c>
      <c r="K175" s="339">
        <v>1318.1</v>
      </c>
      <c r="L175" s="339">
        <v>709</v>
      </c>
      <c r="M175" s="339">
        <v>0</v>
      </c>
      <c r="N175" s="30">
        <v>12</v>
      </c>
      <c r="O175" s="29">
        <f>'Раздел 2'!C175</f>
        <v>387139.52399999998</v>
      </c>
      <c r="P175" s="29">
        <v>0</v>
      </c>
      <c r="Q175" s="29">
        <v>0</v>
      </c>
      <c r="R175" s="29">
        <f t="shared" ref="R175:R206" si="27">O175</f>
        <v>387139.52399999998</v>
      </c>
      <c r="S175" s="150">
        <f t="shared" ref="S175:S206" si="28">O175/L175</f>
        <v>546.03599999999994</v>
      </c>
      <c r="T175" s="168">
        <v>34428.213418025043</v>
      </c>
      <c r="U175" s="44">
        <v>2027</v>
      </c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</row>
    <row r="176" spans="1:82" s="8" customFormat="1" ht="13.35" customHeight="1" x14ac:dyDescent="0.2">
      <c r="A176" s="410">
        <f t="shared" si="26"/>
        <v>47</v>
      </c>
      <c r="B176" s="411" t="s">
        <v>1154</v>
      </c>
      <c r="C176" s="412" t="s">
        <v>527</v>
      </c>
      <c r="D176" s="412" t="s">
        <v>174</v>
      </c>
      <c r="E176" s="410" t="s">
        <v>528</v>
      </c>
      <c r="F176" s="413"/>
      <c r="G176" s="410" t="s">
        <v>114</v>
      </c>
      <c r="H176" s="427" t="s">
        <v>104</v>
      </c>
      <c r="I176" s="30">
        <v>4</v>
      </c>
      <c r="J176" s="95">
        <v>3</v>
      </c>
      <c r="K176" s="339">
        <v>3584.15</v>
      </c>
      <c r="L176" s="339">
        <v>2172.5</v>
      </c>
      <c r="M176" s="339">
        <v>0</v>
      </c>
      <c r="N176" s="30">
        <v>38</v>
      </c>
      <c r="O176" s="29">
        <f>'Раздел 2'!C176</f>
        <v>542620.98</v>
      </c>
      <c r="P176" s="29">
        <v>0</v>
      </c>
      <c r="Q176" s="29">
        <v>0</v>
      </c>
      <c r="R176" s="29">
        <f t="shared" si="27"/>
        <v>542620.98</v>
      </c>
      <c r="S176" s="150">
        <f t="shared" si="28"/>
        <v>249.768</v>
      </c>
      <c r="T176" s="168">
        <v>30551.937257965128</v>
      </c>
      <c r="U176" s="44">
        <v>2027</v>
      </c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  <c r="CD176" s="12"/>
    </row>
    <row r="177" spans="1:82" s="8" customFormat="1" ht="13.35" customHeight="1" x14ac:dyDescent="0.2">
      <c r="A177" s="410">
        <f t="shared" si="26"/>
        <v>48</v>
      </c>
      <c r="B177" s="411" t="s">
        <v>591</v>
      </c>
      <c r="C177" s="412" t="s">
        <v>592</v>
      </c>
      <c r="D177" s="412" t="s">
        <v>174</v>
      </c>
      <c r="E177" s="410" t="s">
        <v>52</v>
      </c>
      <c r="F177" s="413"/>
      <c r="G177" s="410" t="s">
        <v>114</v>
      </c>
      <c r="H177" s="427" t="s">
        <v>104</v>
      </c>
      <c r="I177" s="30">
        <v>3</v>
      </c>
      <c r="J177" s="95">
        <v>2</v>
      </c>
      <c r="K177" s="339">
        <v>871.6</v>
      </c>
      <c r="L177" s="339">
        <v>567</v>
      </c>
      <c r="M177" s="339">
        <v>0</v>
      </c>
      <c r="N177" s="30">
        <v>18</v>
      </c>
      <c r="O177" s="29">
        <f>'Раздел 2'!C177</f>
        <v>309602.41200000001</v>
      </c>
      <c r="P177" s="29">
        <v>0</v>
      </c>
      <c r="Q177" s="29">
        <v>0</v>
      </c>
      <c r="R177" s="29">
        <f t="shared" si="27"/>
        <v>309602.41200000001</v>
      </c>
      <c r="S177" s="150">
        <f t="shared" si="28"/>
        <v>546.03600000000006</v>
      </c>
      <c r="T177" s="168">
        <v>28467.316134377314</v>
      </c>
      <c r="U177" s="44">
        <v>2027</v>
      </c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  <c r="CC177" s="12"/>
      <c r="CD177" s="12"/>
    </row>
    <row r="178" spans="1:82" s="8" customFormat="1" ht="13.35" customHeight="1" x14ac:dyDescent="0.2">
      <c r="A178" s="410">
        <f t="shared" si="26"/>
        <v>49</v>
      </c>
      <c r="B178" s="411" t="s">
        <v>575</v>
      </c>
      <c r="C178" s="412" t="s">
        <v>576</v>
      </c>
      <c r="D178" s="412" t="s">
        <v>174</v>
      </c>
      <c r="E178" s="410" t="s">
        <v>57</v>
      </c>
      <c r="F178" s="413"/>
      <c r="G178" s="410" t="s">
        <v>114</v>
      </c>
      <c r="H178" s="427" t="s">
        <v>104</v>
      </c>
      <c r="I178" s="30">
        <v>2</v>
      </c>
      <c r="J178" s="95">
        <v>2</v>
      </c>
      <c r="K178" s="339">
        <v>814</v>
      </c>
      <c r="L178" s="339">
        <v>746</v>
      </c>
      <c r="M178" s="339">
        <v>0</v>
      </c>
      <c r="N178" s="30">
        <v>14</v>
      </c>
      <c r="O178" s="29">
        <f>'Раздел 2'!C178</f>
        <v>505659.68799999997</v>
      </c>
      <c r="P178" s="29">
        <v>0</v>
      </c>
      <c r="Q178" s="29">
        <v>0</v>
      </c>
      <c r="R178" s="29">
        <f t="shared" si="27"/>
        <v>505659.68799999997</v>
      </c>
      <c r="S178" s="150">
        <f t="shared" si="28"/>
        <v>677.82799999999997</v>
      </c>
      <c r="T178" s="168">
        <v>20206.818427095706</v>
      </c>
      <c r="U178" s="44">
        <v>2027</v>
      </c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  <c r="CC178" s="12"/>
      <c r="CD178" s="12"/>
    </row>
    <row r="179" spans="1:82" s="8" customFormat="1" ht="13.35" customHeight="1" x14ac:dyDescent="0.2">
      <c r="A179" s="410">
        <f t="shared" si="26"/>
        <v>50</v>
      </c>
      <c r="B179" s="411" t="s">
        <v>543</v>
      </c>
      <c r="C179" s="412" t="s">
        <v>544</v>
      </c>
      <c r="D179" s="412" t="s">
        <v>174</v>
      </c>
      <c r="E179" s="410" t="s">
        <v>57</v>
      </c>
      <c r="F179" s="413"/>
      <c r="G179" s="410" t="s">
        <v>114</v>
      </c>
      <c r="H179" s="427" t="s">
        <v>104</v>
      </c>
      <c r="I179" s="30">
        <v>4</v>
      </c>
      <c r="J179" s="95">
        <v>2</v>
      </c>
      <c r="K179" s="339">
        <v>1479.9</v>
      </c>
      <c r="L179" s="339">
        <v>1294</v>
      </c>
      <c r="M179" s="339">
        <v>0</v>
      </c>
      <c r="N179" s="30">
        <v>32</v>
      </c>
      <c r="O179" s="29">
        <f>'Раздел 2'!C179</f>
        <v>601658.24</v>
      </c>
      <c r="P179" s="29">
        <v>0</v>
      </c>
      <c r="Q179" s="29">
        <v>0</v>
      </c>
      <c r="R179" s="29">
        <f t="shared" si="27"/>
        <v>601658.24</v>
      </c>
      <c r="S179" s="150">
        <f t="shared" si="28"/>
        <v>464.96</v>
      </c>
      <c r="T179" s="168">
        <v>21179.244082813864</v>
      </c>
      <c r="U179" s="44">
        <v>2027</v>
      </c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  <c r="BX179" s="12"/>
      <c r="BY179" s="12"/>
      <c r="BZ179" s="12"/>
      <c r="CA179" s="12"/>
      <c r="CB179" s="12"/>
      <c r="CC179" s="12"/>
      <c r="CD179" s="12"/>
    </row>
    <row r="180" spans="1:82" s="8" customFormat="1" ht="13.35" customHeight="1" x14ac:dyDescent="0.2">
      <c r="A180" s="410">
        <f t="shared" si="26"/>
        <v>51</v>
      </c>
      <c r="B180" s="411" t="s">
        <v>555</v>
      </c>
      <c r="C180" s="412" t="s">
        <v>556</v>
      </c>
      <c r="D180" s="412" t="s">
        <v>174</v>
      </c>
      <c r="E180" s="410" t="s">
        <v>55</v>
      </c>
      <c r="F180" s="413"/>
      <c r="G180" s="410" t="s">
        <v>114</v>
      </c>
      <c r="H180" s="427" t="s">
        <v>104</v>
      </c>
      <c r="I180" s="30">
        <v>2</v>
      </c>
      <c r="J180" s="95">
        <v>2</v>
      </c>
      <c r="K180" s="339">
        <v>669</v>
      </c>
      <c r="L180" s="339">
        <v>609</v>
      </c>
      <c r="M180" s="339">
        <v>0</v>
      </c>
      <c r="N180" s="30">
        <v>17</v>
      </c>
      <c r="O180" s="29">
        <f>'Раздел 2'!C180</f>
        <v>412797.25199999998</v>
      </c>
      <c r="P180" s="29">
        <v>0</v>
      </c>
      <c r="Q180" s="29">
        <v>0</v>
      </c>
      <c r="R180" s="29">
        <f t="shared" si="27"/>
        <v>412797.25199999998</v>
      </c>
      <c r="S180" s="150">
        <f t="shared" si="28"/>
        <v>677.82799999999997</v>
      </c>
      <c r="T180" s="168">
        <v>20343.289840928985</v>
      </c>
      <c r="U180" s="44">
        <v>2027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  <c r="CD180" s="12"/>
    </row>
    <row r="181" spans="1:82" s="8" customFormat="1" ht="13.35" customHeight="1" x14ac:dyDescent="0.2">
      <c r="A181" s="410">
        <f t="shared" si="26"/>
        <v>52</v>
      </c>
      <c r="B181" s="411" t="s">
        <v>507</v>
      </c>
      <c r="C181" s="412" t="s">
        <v>508</v>
      </c>
      <c r="D181" s="412" t="s">
        <v>174</v>
      </c>
      <c r="E181" s="410" t="s">
        <v>55</v>
      </c>
      <c r="F181" s="413"/>
      <c r="G181" s="410" t="s">
        <v>114</v>
      </c>
      <c r="H181" s="415" t="s">
        <v>1101</v>
      </c>
      <c r="I181" s="30">
        <v>5</v>
      </c>
      <c r="J181" s="95">
        <v>2</v>
      </c>
      <c r="K181" s="339">
        <v>1787</v>
      </c>
      <c r="L181" s="339">
        <v>1599</v>
      </c>
      <c r="M181" s="339">
        <v>0</v>
      </c>
      <c r="N181" s="30">
        <v>42</v>
      </c>
      <c r="O181" s="29">
        <f>'Раздел 2'!C181</f>
        <v>564287.1</v>
      </c>
      <c r="P181" s="29">
        <v>0</v>
      </c>
      <c r="Q181" s="29">
        <v>0</v>
      </c>
      <c r="R181" s="29">
        <f t="shared" si="27"/>
        <v>564287.1</v>
      </c>
      <c r="S181" s="150">
        <f t="shared" si="28"/>
        <v>352.9</v>
      </c>
      <c r="T181" s="168">
        <v>13933.97802173938</v>
      </c>
      <c r="U181" s="44">
        <v>2027</v>
      </c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  <c r="BX181" s="12"/>
      <c r="BY181" s="12"/>
      <c r="BZ181" s="12"/>
      <c r="CA181" s="12"/>
      <c r="CB181" s="12"/>
      <c r="CC181" s="12"/>
      <c r="CD181" s="12"/>
    </row>
    <row r="182" spans="1:82" s="8" customFormat="1" ht="13.35" customHeight="1" x14ac:dyDescent="0.2">
      <c r="A182" s="410">
        <f t="shared" si="26"/>
        <v>53</v>
      </c>
      <c r="B182" s="411" t="s">
        <v>519</v>
      </c>
      <c r="C182" s="412" t="s">
        <v>520</v>
      </c>
      <c r="D182" s="412" t="s">
        <v>174</v>
      </c>
      <c r="E182" s="410" t="s">
        <v>58</v>
      </c>
      <c r="F182" s="413"/>
      <c r="G182" s="410" t="s">
        <v>114</v>
      </c>
      <c r="H182" s="427" t="s">
        <v>104</v>
      </c>
      <c r="I182" s="30">
        <v>5</v>
      </c>
      <c r="J182" s="95">
        <v>4</v>
      </c>
      <c r="K182" s="339">
        <v>3380.9</v>
      </c>
      <c r="L182" s="339">
        <v>3296.1</v>
      </c>
      <c r="M182" s="339">
        <v>0</v>
      </c>
      <c r="N182" s="30">
        <v>69</v>
      </c>
      <c r="O182" s="29">
        <f>'Раздел 2'!C182</f>
        <v>1055740.83</v>
      </c>
      <c r="P182" s="29">
        <v>0</v>
      </c>
      <c r="Q182" s="29">
        <v>0</v>
      </c>
      <c r="R182" s="29">
        <f t="shared" si="27"/>
        <v>1055740.83</v>
      </c>
      <c r="S182" s="150">
        <f t="shared" si="28"/>
        <v>320.3</v>
      </c>
      <c r="T182" s="168">
        <v>12787.360656517647</v>
      </c>
      <c r="U182" s="44">
        <v>2027</v>
      </c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  <c r="BX182" s="12"/>
      <c r="BY182" s="12"/>
      <c r="BZ182" s="12"/>
      <c r="CA182" s="12"/>
      <c r="CB182" s="12"/>
      <c r="CC182" s="12"/>
      <c r="CD182" s="12"/>
    </row>
    <row r="183" spans="1:82" s="8" customFormat="1" ht="13.35" customHeight="1" x14ac:dyDescent="0.2">
      <c r="A183" s="410">
        <f t="shared" si="26"/>
        <v>54</v>
      </c>
      <c r="B183" s="411" t="s">
        <v>499</v>
      </c>
      <c r="C183" s="412" t="s">
        <v>500</v>
      </c>
      <c r="D183" s="412" t="s">
        <v>174</v>
      </c>
      <c r="E183" s="410" t="s">
        <v>58</v>
      </c>
      <c r="F183" s="413"/>
      <c r="G183" s="410" t="s">
        <v>114</v>
      </c>
      <c r="H183" s="415" t="s">
        <v>1101</v>
      </c>
      <c r="I183" s="30">
        <v>5</v>
      </c>
      <c r="J183" s="95">
        <v>4</v>
      </c>
      <c r="K183" s="339">
        <v>3991</v>
      </c>
      <c r="L183" s="339">
        <v>3604</v>
      </c>
      <c r="M183" s="339">
        <v>0</v>
      </c>
      <c r="N183" s="30">
        <v>68</v>
      </c>
      <c r="O183" s="29">
        <f>'Раздел 2'!C183</f>
        <v>1154361.2</v>
      </c>
      <c r="P183" s="29">
        <v>0</v>
      </c>
      <c r="Q183" s="29">
        <v>0</v>
      </c>
      <c r="R183" s="29">
        <f t="shared" si="27"/>
        <v>1154361.2</v>
      </c>
      <c r="S183" s="150">
        <f t="shared" si="28"/>
        <v>320.3</v>
      </c>
      <c r="T183" s="168">
        <v>13806.8935947769</v>
      </c>
      <c r="U183" s="44">
        <v>2027</v>
      </c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  <c r="BX183" s="12"/>
      <c r="BY183" s="12"/>
      <c r="BZ183" s="12"/>
      <c r="CA183" s="12"/>
      <c r="CB183" s="12"/>
      <c r="CC183" s="12"/>
      <c r="CD183" s="12"/>
    </row>
    <row r="184" spans="1:82" s="8" customFormat="1" ht="13.35" customHeight="1" x14ac:dyDescent="0.2">
      <c r="A184" s="410">
        <f t="shared" si="26"/>
        <v>55</v>
      </c>
      <c r="B184" s="411" t="s">
        <v>471</v>
      </c>
      <c r="C184" s="412" t="s">
        <v>472</v>
      </c>
      <c r="D184" s="412" t="s">
        <v>174</v>
      </c>
      <c r="E184" s="410" t="s">
        <v>59</v>
      </c>
      <c r="F184" s="413"/>
      <c r="G184" s="410" t="s">
        <v>114</v>
      </c>
      <c r="H184" s="427" t="s">
        <v>104</v>
      </c>
      <c r="I184" s="30">
        <v>2</v>
      </c>
      <c r="J184" s="95">
        <v>1</v>
      </c>
      <c r="K184" s="339">
        <v>463.8</v>
      </c>
      <c r="L184" s="339">
        <v>430.2</v>
      </c>
      <c r="M184" s="339">
        <v>0</v>
      </c>
      <c r="N184" s="30">
        <v>8</v>
      </c>
      <c r="O184" s="29">
        <f>'Раздел 2'!C184</f>
        <v>290434.0428</v>
      </c>
      <c r="P184" s="29">
        <v>0</v>
      </c>
      <c r="Q184" s="29">
        <v>0</v>
      </c>
      <c r="R184" s="29">
        <f t="shared" si="27"/>
        <v>290434.0428</v>
      </c>
      <c r="S184" s="150">
        <f t="shared" si="28"/>
        <v>675.11400000000003</v>
      </c>
      <c r="T184" s="168">
        <v>19965.155628201312</v>
      </c>
      <c r="U184" s="44">
        <v>2027</v>
      </c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  <c r="BW184" s="12"/>
      <c r="BX184" s="12"/>
      <c r="BY184" s="12"/>
      <c r="BZ184" s="12"/>
      <c r="CA184" s="12"/>
      <c r="CB184" s="12"/>
      <c r="CC184" s="12"/>
      <c r="CD184" s="12"/>
    </row>
    <row r="185" spans="1:82" s="8" customFormat="1" ht="13.35" customHeight="1" x14ac:dyDescent="0.2">
      <c r="A185" s="410">
        <f t="shared" si="26"/>
        <v>56</v>
      </c>
      <c r="B185" s="411" t="s">
        <v>583</v>
      </c>
      <c r="C185" s="412" t="s">
        <v>584</v>
      </c>
      <c r="D185" s="412" t="s">
        <v>174</v>
      </c>
      <c r="E185" s="410" t="s">
        <v>45</v>
      </c>
      <c r="F185" s="413"/>
      <c r="G185" s="410" t="s">
        <v>114</v>
      </c>
      <c r="H185" s="427" t="s">
        <v>104</v>
      </c>
      <c r="I185" s="30">
        <v>2</v>
      </c>
      <c r="J185" s="95">
        <v>2</v>
      </c>
      <c r="K185" s="339">
        <v>764</v>
      </c>
      <c r="L185" s="339">
        <v>706</v>
      </c>
      <c r="M185" s="339">
        <v>0</v>
      </c>
      <c r="N185" s="30">
        <v>14</v>
      </c>
      <c r="O185" s="29">
        <f>'Раздел 2'!C185</f>
        <v>478546.56799999997</v>
      </c>
      <c r="P185" s="29">
        <v>0</v>
      </c>
      <c r="Q185" s="29">
        <v>0</v>
      </c>
      <c r="R185" s="29">
        <f t="shared" si="27"/>
        <v>478546.56799999997</v>
      </c>
      <c r="S185" s="150">
        <f t="shared" si="28"/>
        <v>677.82799999999997</v>
      </c>
      <c r="T185" s="168">
        <v>20040.152364799847</v>
      </c>
      <c r="U185" s="44">
        <v>2027</v>
      </c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  <c r="BX185" s="12"/>
      <c r="BY185" s="12"/>
      <c r="BZ185" s="12"/>
      <c r="CA185" s="12"/>
      <c r="CB185" s="12"/>
      <c r="CC185" s="12"/>
      <c r="CD185" s="12"/>
    </row>
    <row r="186" spans="1:82" s="8" customFormat="1" ht="13.35" customHeight="1" x14ac:dyDescent="0.2">
      <c r="A186" s="410">
        <f t="shared" si="26"/>
        <v>57</v>
      </c>
      <c r="B186" s="411" t="s">
        <v>581</v>
      </c>
      <c r="C186" s="412" t="s">
        <v>582</v>
      </c>
      <c r="D186" s="412" t="s">
        <v>174</v>
      </c>
      <c r="E186" s="410" t="s">
        <v>57</v>
      </c>
      <c r="F186" s="413"/>
      <c r="G186" s="410" t="s">
        <v>114</v>
      </c>
      <c r="H186" s="427" t="s">
        <v>104</v>
      </c>
      <c r="I186" s="30">
        <v>2</v>
      </c>
      <c r="J186" s="95">
        <v>2</v>
      </c>
      <c r="K186" s="339">
        <v>1215.5999999999999</v>
      </c>
      <c r="L186" s="339">
        <v>1013</v>
      </c>
      <c r="M186" s="339">
        <v>0</v>
      </c>
      <c r="N186" s="30">
        <v>19</v>
      </c>
      <c r="O186" s="29">
        <f>'Раздел 2'!C186</f>
        <v>686639.76399999997</v>
      </c>
      <c r="P186" s="29">
        <v>0</v>
      </c>
      <c r="Q186" s="29">
        <v>0</v>
      </c>
      <c r="R186" s="29">
        <f t="shared" si="27"/>
        <v>686639.76399999997</v>
      </c>
      <c r="S186" s="150">
        <f t="shared" si="28"/>
        <v>677.82799999999997</v>
      </c>
      <c r="T186" s="168">
        <v>22222.535449552917</v>
      </c>
      <c r="U186" s="44">
        <v>2027</v>
      </c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  <c r="BX186" s="12"/>
      <c r="BY186" s="12"/>
      <c r="BZ186" s="12"/>
      <c r="CA186" s="12"/>
      <c r="CB186" s="12"/>
      <c r="CC186" s="12"/>
      <c r="CD186" s="12"/>
    </row>
    <row r="187" spans="1:82" s="8" customFormat="1" ht="13.35" customHeight="1" x14ac:dyDescent="0.2">
      <c r="A187" s="410">
        <f t="shared" si="26"/>
        <v>58</v>
      </c>
      <c r="B187" s="411" t="s">
        <v>541</v>
      </c>
      <c r="C187" s="412" t="s">
        <v>542</v>
      </c>
      <c r="D187" s="412" t="s">
        <v>174</v>
      </c>
      <c r="E187" s="410" t="s">
        <v>57</v>
      </c>
      <c r="F187" s="413"/>
      <c r="G187" s="410" t="s">
        <v>114</v>
      </c>
      <c r="H187" s="427" t="s">
        <v>104</v>
      </c>
      <c r="I187" s="30">
        <v>4</v>
      </c>
      <c r="J187" s="95">
        <v>3</v>
      </c>
      <c r="K187" s="339">
        <v>2276</v>
      </c>
      <c r="L187" s="339">
        <v>2027</v>
      </c>
      <c r="M187" s="339">
        <v>0</v>
      </c>
      <c r="N187" s="30">
        <v>49</v>
      </c>
      <c r="O187" s="29">
        <f>'Раздел 2'!C187</f>
        <v>506279.73599999998</v>
      </c>
      <c r="P187" s="29">
        <v>0</v>
      </c>
      <c r="Q187" s="29">
        <v>0</v>
      </c>
      <c r="R187" s="29">
        <f t="shared" si="27"/>
        <v>506279.73599999998</v>
      </c>
      <c r="S187" s="150">
        <f t="shared" si="28"/>
        <v>249.768</v>
      </c>
      <c r="T187" s="147">
        <v>20793.656751842806</v>
      </c>
      <c r="U187" s="44">
        <v>2027</v>
      </c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  <c r="BX187" s="12"/>
      <c r="BY187" s="12"/>
      <c r="BZ187" s="12"/>
      <c r="CA187" s="12"/>
      <c r="CB187" s="12"/>
      <c r="CC187" s="12"/>
      <c r="CD187" s="12"/>
    </row>
    <row r="188" spans="1:82" s="8" customFormat="1" ht="13.35" customHeight="1" x14ac:dyDescent="0.2">
      <c r="A188" s="410">
        <f t="shared" si="26"/>
        <v>59</v>
      </c>
      <c r="B188" s="411" t="s">
        <v>551</v>
      </c>
      <c r="C188" s="412" t="s">
        <v>552</v>
      </c>
      <c r="D188" s="412" t="s">
        <v>174</v>
      </c>
      <c r="E188" s="410" t="s">
        <v>60</v>
      </c>
      <c r="F188" s="413"/>
      <c r="G188" s="410" t="s">
        <v>114</v>
      </c>
      <c r="H188" s="427" t="s">
        <v>104</v>
      </c>
      <c r="I188" s="30">
        <v>4</v>
      </c>
      <c r="J188" s="95">
        <v>2</v>
      </c>
      <c r="K188" s="339">
        <v>1399</v>
      </c>
      <c r="L188" s="339">
        <v>1288</v>
      </c>
      <c r="M188" s="339">
        <v>0</v>
      </c>
      <c r="N188" s="30">
        <v>33</v>
      </c>
      <c r="O188" s="29">
        <f>'Раздел 2'!C188</f>
        <v>598868.47999999998</v>
      </c>
      <c r="P188" s="29">
        <v>0</v>
      </c>
      <c r="Q188" s="29">
        <v>0</v>
      </c>
      <c r="R188" s="29">
        <f t="shared" si="27"/>
        <v>598868.47999999998</v>
      </c>
      <c r="S188" s="150">
        <f t="shared" si="28"/>
        <v>464.96</v>
      </c>
      <c r="T188" s="168">
        <v>20114.730262632336</v>
      </c>
      <c r="U188" s="44">
        <v>2027</v>
      </c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2"/>
      <c r="BW188" s="12"/>
      <c r="BX188" s="12"/>
      <c r="BY188" s="12"/>
      <c r="BZ188" s="12"/>
      <c r="CA188" s="12"/>
      <c r="CB188" s="12"/>
      <c r="CC188" s="12"/>
      <c r="CD188" s="12"/>
    </row>
    <row r="189" spans="1:82" s="8" customFormat="1" ht="13.35" customHeight="1" x14ac:dyDescent="0.2">
      <c r="A189" s="410">
        <f t="shared" si="26"/>
        <v>60</v>
      </c>
      <c r="B189" s="411" t="s">
        <v>503</v>
      </c>
      <c r="C189" s="412" t="s">
        <v>504</v>
      </c>
      <c r="D189" s="412" t="s">
        <v>174</v>
      </c>
      <c r="E189" s="410" t="s">
        <v>60</v>
      </c>
      <c r="F189" s="413"/>
      <c r="G189" s="410" t="s">
        <v>114</v>
      </c>
      <c r="H189" s="427" t="s">
        <v>104</v>
      </c>
      <c r="I189" s="30">
        <v>4</v>
      </c>
      <c r="J189" s="95">
        <v>2</v>
      </c>
      <c r="K189" s="339">
        <v>1469</v>
      </c>
      <c r="L189" s="339">
        <v>1279</v>
      </c>
      <c r="M189" s="339">
        <v>0</v>
      </c>
      <c r="N189" s="30">
        <v>33</v>
      </c>
      <c r="O189" s="29">
        <f>'Раздел 2'!C189</f>
        <v>594683.84</v>
      </c>
      <c r="P189" s="29">
        <v>0</v>
      </c>
      <c r="Q189" s="29">
        <v>0</v>
      </c>
      <c r="R189" s="29">
        <f t="shared" si="27"/>
        <v>594683.84</v>
      </c>
      <c r="S189" s="150">
        <f t="shared" si="28"/>
        <v>464.96</v>
      </c>
      <c r="T189" s="168">
        <v>21269.810122096194</v>
      </c>
      <c r="U189" s="44">
        <v>2027</v>
      </c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12"/>
      <c r="BX189" s="12"/>
      <c r="BY189" s="12"/>
      <c r="BZ189" s="12"/>
      <c r="CA189" s="12"/>
      <c r="CB189" s="12"/>
      <c r="CC189" s="12"/>
      <c r="CD189" s="12"/>
    </row>
    <row r="190" spans="1:82" s="8" customFormat="1" ht="13.35" customHeight="1" x14ac:dyDescent="0.2">
      <c r="A190" s="410">
        <f t="shared" si="26"/>
        <v>61</v>
      </c>
      <c r="B190" s="411" t="s">
        <v>585</v>
      </c>
      <c r="C190" s="412" t="s">
        <v>586</v>
      </c>
      <c r="D190" s="412" t="s">
        <v>174</v>
      </c>
      <c r="E190" s="410" t="s">
        <v>60</v>
      </c>
      <c r="F190" s="413"/>
      <c r="G190" s="410" t="s">
        <v>114</v>
      </c>
      <c r="H190" s="427" t="s">
        <v>104</v>
      </c>
      <c r="I190" s="30">
        <v>3</v>
      </c>
      <c r="J190" s="95">
        <v>2</v>
      </c>
      <c r="K190" s="339">
        <v>1133.4000000000001</v>
      </c>
      <c r="L190" s="339">
        <v>944.5</v>
      </c>
      <c r="M190" s="339">
        <v>0</v>
      </c>
      <c r="N190" s="30">
        <v>24</v>
      </c>
      <c r="O190" s="29">
        <f>'Раздел 2'!C190</f>
        <v>515731.00199999998</v>
      </c>
      <c r="P190" s="29">
        <v>0</v>
      </c>
      <c r="Q190" s="29">
        <v>0</v>
      </c>
      <c r="R190" s="29">
        <f t="shared" si="27"/>
        <v>515731.00199999998</v>
      </c>
      <c r="S190" s="150">
        <f t="shared" si="28"/>
        <v>546.03599999999994</v>
      </c>
      <c r="T190" s="168">
        <v>22222.535449552917</v>
      </c>
      <c r="U190" s="44">
        <v>2027</v>
      </c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  <c r="BW190" s="12"/>
      <c r="BX190" s="12"/>
      <c r="BY190" s="12"/>
      <c r="BZ190" s="12"/>
      <c r="CA190" s="12"/>
      <c r="CB190" s="12"/>
      <c r="CC190" s="12"/>
      <c r="CD190" s="12"/>
    </row>
    <row r="191" spans="1:82" s="8" customFormat="1" ht="13.35" customHeight="1" x14ac:dyDescent="0.2">
      <c r="A191" s="410">
        <f t="shared" si="26"/>
        <v>62</v>
      </c>
      <c r="B191" s="411" t="s">
        <v>589</v>
      </c>
      <c r="C191" s="412" t="s">
        <v>590</v>
      </c>
      <c r="D191" s="412" t="s">
        <v>174</v>
      </c>
      <c r="E191" s="410" t="s">
        <v>60</v>
      </c>
      <c r="F191" s="413"/>
      <c r="G191" s="410" t="s">
        <v>114</v>
      </c>
      <c r="H191" s="427" t="s">
        <v>104</v>
      </c>
      <c r="I191" s="30">
        <v>2</v>
      </c>
      <c r="J191" s="95">
        <v>2</v>
      </c>
      <c r="K191" s="339">
        <v>542.20000000000005</v>
      </c>
      <c r="L191" s="339">
        <v>542.20000000000005</v>
      </c>
      <c r="M191" s="339">
        <v>0</v>
      </c>
      <c r="N191" s="30">
        <v>16</v>
      </c>
      <c r="O191" s="29">
        <f>'Раздел 2'!C191</f>
        <v>367518.34160000004</v>
      </c>
      <c r="P191" s="29">
        <v>0</v>
      </c>
      <c r="Q191" s="29">
        <v>0</v>
      </c>
      <c r="R191" s="29">
        <f t="shared" si="27"/>
        <v>367518.34160000004</v>
      </c>
      <c r="S191" s="150">
        <f t="shared" si="28"/>
        <v>677.82799999999997</v>
      </c>
      <c r="T191" s="168">
        <v>15929.403498336418</v>
      </c>
      <c r="U191" s="44">
        <v>2027</v>
      </c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  <c r="BX191" s="12"/>
      <c r="BY191" s="12"/>
      <c r="BZ191" s="12"/>
      <c r="CA191" s="12"/>
      <c r="CB191" s="12"/>
      <c r="CC191" s="12"/>
      <c r="CD191" s="12"/>
    </row>
    <row r="192" spans="1:82" s="8" customFormat="1" ht="13.35" customHeight="1" x14ac:dyDescent="0.2">
      <c r="A192" s="410">
        <f t="shared" si="26"/>
        <v>63</v>
      </c>
      <c r="B192" s="411" t="s">
        <v>597</v>
      </c>
      <c r="C192" s="412" t="s">
        <v>598</v>
      </c>
      <c r="D192" s="412" t="s">
        <v>174</v>
      </c>
      <c r="E192" s="410" t="s">
        <v>60</v>
      </c>
      <c r="F192" s="413"/>
      <c r="G192" s="410" t="s">
        <v>114</v>
      </c>
      <c r="H192" s="427" t="s">
        <v>104</v>
      </c>
      <c r="I192" s="30">
        <v>4</v>
      </c>
      <c r="J192" s="95">
        <v>2</v>
      </c>
      <c r="K192" s="339">
        <v>1370</v>
      </c>
      <c r="L192" s="339">
        <v>1288</v>
      </c>
      <c r="M192" s="339">
        <v>0</v>
      </c>
      <c r="N192" s="30">
        <v>32</v>
      </c>
      <c r="O192" s="29">
        <f>'Раздел 2'!C192</f>
        <v>598868.47999999998</v>
      </c>
      <c r="P192" s="29">
        <v>0</v>
      </c>
      <c r="Q192" s="29">
        <v>0</v>
      </c>
      <c r="R192" s="29">
        <f t="shared" si="27"/>
        <v>598868.47999999998</v>
      </c>
      <c r="S192" s="150">
        <f t="shared" si="28"/>
        <v>464.96</v>
      </c>
      <c r="T192" s="168">
        <v>19697.770164264683</v>
      </c>
      <c r="U192" s="44">
        <v>2027</v>
      </c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  <c r="BX192" s="12"/>
      <c r="BY192" s="12"/>
      <c r="BZ192" s="12"/>
      <c r="CA192" s="12"/>
      <c r="CB192" s="12"/>
      <c r="CC192" s="12"/>
      <c r="CD192" s="12"/>
    </row>
    <row r="193" spans="1:82" s="8" customFormat="1" ht="13.35" customHeight="1" x14ac:dyDescent="0.2">
      <c r="A193" s="410">
        <f t="shared" si="26"/>
        <v>64</v>
      </c>
      <c r="B193" s="411" t="s">
        <v>573</v>
      </c>
      <c r="C193" s="412" t="s">
        <v>574</v>
      </c>
      <c r="D193" s="412" t="s">
        <v>174</v>
      </c>
      <c r="E193" s="410" t="s">
        <v>58</v>
      </c>
      <c r="F193" s="413"/>
      <c r="G193" s="410" t="s">
        <v>114</v>
      </c>
      <c r="H193" s="427" t="s">
        <v>104</v>
      </c>
      <c r="I193" s="30">
        <v>3</v>
      </c>
      <c r="J193" s="95">
        <v>1</v>
      </c>
      <c r="K193" s="339">
        <v>1437.7</v>
      </c>
      <c r="L193" s="339">
        <v>894.5</v>
      </c>
      <c r="M193" s="339">
        <v>0</v>
      </c>
      <c r="N193" s="30">
        <v>22</v>
      </c>
      <c r="O193" s="29">
        <f>'Раздел 2'!C193</f>
        <v>581165.59499999997</v>
      </c>
      <c r="P193" s="29">
        <v>0</v>
      </c>
      <c r="Q193" s="29">
        <v>0</v>
      </c>
      <c r="R193" s="29">
        <f t="shared" si="27"/>
        <v>581165.59499999997</v>
      </c>
      <c r="S193" s="150">
        <f t="shared" si="28"/>
        <v>649.70999999999992</v>
      </c>
      <c r="T193" s="168">
        <v>29764.616373972643</v>
      </c>
      <c r="U193" s="44">
        <v>2027</v>
      </c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  <c r="CC193" s="12"/>
      <c r="CD193" s="12"/>
    </row>
    <row r="194" spans="1:82" s="8" customFormat="1" ht="13.35" customHeight="1" x14ac:dyDescent="0.2">
      <c r="A194" s="410">
        <f t="shared" si="26"/>
        <v>65</v>
      </c>
      <c r="B194" s="411" t="s">
        <v>545</v>
      </c>
      <c r="C194" s="412" t="s">
        <v>546</v>
      </c>
      <c r="D194" s="412" t="s">
        <v>174</v>
      </c>
      <c r="E194" s="410" t="s">
        <v>44</v>
      </c>
      <c r="F194" s="413"/>
      <c r="G194" s="410" t="s">
        <v>114</v>
      </c>
      <c r="H194" s="427" t="s">
        <v>104</v>
      </c>
      <c r="I194" s="30">
        <v>5</v>
      </c>
      <c r="J194" s="95">
        <v>3</v>
      </c>
      <c r="K194" s="339">
        <v>2598</v>
      </c>
      <c r="L194" s="339">
        <v>2526</v>
      </c>
      <c r="M194" s="339">
        <v>0</v>
      </c>
      <c r="N194" s="30">
        <v>61</v>
      </c>
      <c r="O194" s="29">
        <f>'Раздел 2'!C194</f>
        <v>839074.04999999993</v>
      </c>
      <c r="P194" s="29">
        <v>0</v>
      </c>
      <c r="Q194" s="29">
        <v>0</v>
      </c>
      <c r="R194" s="29">
        <f t="shared" si="27"/>
        <v>839074.04999999993</v>
      </c>
      <c r="S194" s="150">
        <f t="shared" si="28"/>
        <v>332.17499999999995</v>
      </c>
      <c r="T194" s="168">
        <v>12649.024558144891</v>
      </c>
      <c r="U194" s="44">
        <v>2027</v>
      </c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  <c r="BX194" s="12"/>
      <c r="BY194" s="12"/>
      <c r="BZ194" s="12"/>
      <c r="CA194" s="12"/>
      <c r="CB194" s="12"/>
      <c r="CC194" s="12"/>
      <c r="CD194" s="12"/>
    </row>
    <row r="195" spans="1:82" s="8" customFormat="1" ht="13.35" customHeight="1" x14ac:dyDescent="0.2">
      <c r="A195" s="410">
        <f t="shared" si="26"/>
        <v>66</v>
      </c>
      <c r="B195" s="411" t="s">
        <v>577</v>
      </c>
      <c r="C195" s="412" t="s">
        <v>578</v>
      </c>
      <c r="D195" s="412" t="s">
        <v>174</v>
      </c>
      <c r="E195" s="410" t="s">
        <v>44</v>
      </c>
      <c r="F195" s="413"/>
      <c r="G195" s="410" t="s">
        <v>114</v>
      </c>
      <c r="H195" s="427" t="s">
        <v>104</v>
      </c>
      <c r="I195" s="30">
        <v>4</v>
      </c>
      <c r="J195" s="95">
        <v>4</v>
      </c>
      <c r="K195" s="339">
        <v>3092</v>
      </c>
      <c r="L195" s="339">
        <v>2575</v>
      </c>
      <c r="M195" s="339">
        <v>0</v>
      </c>
      <c r="N195" s="30">
        <v>60</v>
      </c>
      <c r="O195" s="29">
        <f>'Раздел 2'!C195</f>
        <v>836772</v>
      </c>
      <c r="P195" s="29">
        <v>0</v>
      </c>
      <c r="Q195" s="29">
        <v>0</v>
      </c>
      <c r="R195" s="29">
        <f t="shared" si="27"/>
        <v>836772</v>
      </c>
      <c r="S195" s="150">
        <f t="shared" si="28"/>
        <v>324.95999999999998</v>
      </c>
      <c r="T195" s="168">
        <v>21142.357644693926</v>
      </c>
      <c r="U195" s="44">
        <v>2027</v>
      </c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  <c r="BY195" s="12"/>
      <c r="BZ195" s="12"/>
      <c r="CA195" s="12"/>
      <c r="CB195" s="12"/>
      <c r="CC195" s="12"/>
      <c r="CD195" s="12"/>
    </row>
    <row r="196" spans="1:82" s="8" customFormat="1" ht="13.35" customHeight="1" x14ac:dyDescent="0.2">
      <c r="A196" s="410">
        <f t="shared" si="26"/>
        <v>67</v>
      </c>
      <c r="B196" s="411" t="s">
        <v>846</v>
      </c>
      <c r="C196" s="412" t="s">
        <v>847</v>
      </c>
      <c r="D196" s="412" t="s">
        <v>172</v>
      </c>
      <c r="E196" s="421" t="s">
        <v>43</v>
      </c>
      <c r="F196" s="413"/>
      <c r="G196" s="413" t="s">
        <v>113</v>
      </c>
      <c r="H196" s="427" t="s">
        <v>104</v>
      </c>
      <c r="I196" s="30">
        <v>4</v>
      </c>
      <c r="J196" s="95">
        <v>4</v>
      </c>
      <c r="K196" s="339">
        <v>2848.2</v>
      </c>
      <c r="L196" s="339">
        <v>2576.6</v>
      </c>
      <c r="M196" s="339">
        <v>0</v>
      </c>
      <c r="N196" s="95">
        <v>41</v>
      </c>
      <c r="O196" s="29">
        <f>'Раздел 2'!C196</f>
        <v>837291.93599999987</v>
      </c>
      <c r="P196" s="29">
        <v>0</v>
      </c>
      <c r="Q196" s="29">
        <v>0</v>
      </c>
      <c r="R196" s="29">
        <f t="shared" si="27"/>
        <v>837291.93599999987</v>
      </c>
      <c r="S196" s="150">
        <f t="shared" si="28"/>
        <v>324.95999999999998</v>
      </c>
      <c r="T196" s="168">
        <v>20802.307561994043</v>
      </c>
      <c r="U196" s="44">
        <v>2027</v>
      </c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  <c r="BX196" s="12"/>
      <c r="BY196" s="12"/>
      <c r="BZ196" s="12"/>
      <c r="CA196" s="12"/>
      <c r="CB196" s="12"/>
      <c r="CC196" s="12"/>
      <c r="CD196" s="12"/>
    </row>
    <row r="197" spans="1:82" s="8" customFormat="1" ht="13.35" customHeight="1" x14ac:dyDescent="0.2">
      <c r="A197" s="410">
        <f t="shared" si="26"/>
        <v>68</v>
      </c>
      <c r="B197" s="411" t="s">
        <v>860</v>
      </c>
      <c r="C197" s="412" t="s">
        <v>861</v>
      </c>
      <c r="D197" s="412" t="s">
        <v>172</v>
      </c>
      <c r="E197" s="421" t="s">
        <v>45</v>
      </c>
      <c r="F197" s="413"/>
      <c r="G197" s="410" t="s">
        <v>114</v>
      </c>
      <c r="H197" s="411" t="s">
        <v>1102</v>
      </c>
      <c r="I197" s="30">
        <v>2</v>
      </c>
      <c r="J197" s="95">
        <v>2</v>
      </c>
      <c r="K197" s="339">
        <v>511.4</v>
      </c>
      <c r="L197" s="339">
        <v>323</v>
      </c>
      <c r="M197" s="339">
        <v>0</v>
      </c>
      <c r="N197" s="95">
        <v>11</v>
      </c>
      <c r="O197" s="29">
        <f>'Раздел 2'!C197</f>
        <v>218938.44399999999</v>
      </c>
      <c r="P197" s="29">
        <v>0</v>
      </c>
      <c r="Q197" s="29">
        <v>0</v>
      </c>
      <c r="R197" s="29">
        <f t="shared" si="27"/>
        <v>218938.44399999999</v>
      </c>
      <c r="S197" s="150">
        <f t="shared" si="28"/>
        <v>677.82799999999997</v>
      </c>
      <c r="T197" s="168">
        <v>31824.33776757407</v>
      </c>
      <c r="U197" s="44">
        <v>2027</v>
      </c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  <c r="BX197" s="12"/>
      <c r="BY197" s="12"/>
      <c r="BZ197" s="12"/>
      <c r="CA197" s="12"/>
      <c r="CB197" s="12"/>
      <c r="CC197" s="12"/>
      <c r="CD197" s="12"/>
    </row>
    <row r="198" spans="1:82" s="8" customFormat="1" ht="13.35" customHeight="1" x14ac:dyDescent="0.2">
      <c r="A198" s="410">
        <f t="shared" si="26"/>
        <v>69</v>
      </c>
      <c r="B198" s="411" t="s">
        <v>792</v>
      </c>
      <c r="C198" s="412" t="s">
        <v>793</v>
      </c>
      <c r="D198" s="412" t="s">
        <v>172</v>
      </c>
      <c r="E198" s="421" t="s">
        <v>55</v>
      </c>
      <c r="F198" s="413"/>
      <c r="G198" s="413" t="s">
        <v>113</v>
      </c>
      <c r="H198" s="411" t="s">
        <v>1101</v>
      </c>
      <c r="I198" s="30">
        <v>5</v>
      </c>
      <c r="J198" s="95">
        <v>2</v>
      </c>
      <c r="K198" s="339">
        <v>1938</v>
      </c>
      <c r="L198" s="339">
        <v>1595</v>
      </c>
      <c r="M198" s="339">
        <v>0</v>
      </c>
      <c r="N198" s="95">
        <v>42</v>
      </c>
      <c r="O198" s="29">
        <f>'Раздел 2'!C198</f>
        <v>562875.5</v>
      </c>
      <c r="P198" s="29">
        <v>0</v>
      </c>
      <c r="Q198" s="29">
        <v>0</v>
      </c>
      <c r="R198" s="29">
        <f t="shared" si="27"/>
        <v>562875.5</v>
      </c>
      <c r="S198" s="150">
        <f t="shared" si="28"/>
        <v>352.9</v>
      </c>
      <c r="T198" s="168">
        <v>15509.242364928643</v>
      </c>
      <c r="U198" s="44">
        <v>2027</v>
      </c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  <c r="BX198" s="12"/>
      <c r="BY198" s="12"/>
      <c r="BZ198" s="12"/>
      <c r="CA198" s="12"/>
      <c r="CB198" s="12"/>
      <c r="CC198" s="12"/>
      <c r="CD198" s="12"/>
    </row>
    <row r="199" spans="1:82" s="8" customFormat="1" ht="13.35" customHeight="1" x14ac:dyDescent="0.2">
      <c r="A199" s="410">
        <f t="shared" si="26"/>
        <v>70</v>
      </c>
      <c r="B199" s="411" t="s">
        <v>848</v>
      </c>
      <c r="C199" s="412" t="s">
        <v>849</v>
      </c>
      <c r="D199" s="412" t="s">
        <v>172</v>
      </c>
      <c r="E199" s="421" t="s">
        <v>55</v>
      </c>
      <c r="F199" s="413"/>
      <c r="G199" s="413" t="s">
        <v>113</v>
      </c>
      <c r="H199" s="427" t="s">
        <v>104</v>
      </c>
      <c r="I199" s="30">
        <v>5</v>
      </c>
      <c r="J199" s="95">
        <v>3</v>
      </c>
      <c r="K199" s="339">
        <v>2192.8000000000002</v>
      </c>
      <c r="L199" s="339">
        <v>1322</v>
      </c>
      <c r="M199" s="339">
        <v>0</v>
      </c>
      <c r="N199" s="95">
        <v>53</v>
      </c>
      <c r="O199" s="29">
        <f>'Раздел 2'!C199</f>
        <v>498625.35</v>
      </c>
      <c r="P199" s="29">
        <v>0</v>
      </c>
      <c r="Q199" s="29">
        <v>0</v>
      </c>
      <c r="R199" s="29">
        <f t="shared" si="27"/>
        <v>498625.35</v>
      </c>
      <c r="S199" s="150">
        <f t="shared" si="28"/>
        <v>377.17499999999995</v>
      </c>
      <c r="T199" s="168">
        <v>21063.099618334014</v>
      </c>
      <c r="U199" s="44">
        <v>2027</v>
      </c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2"/>
      <c r="BX199" s="12"/>
      <c r="BY199" s="12"/>
      <c r="BZ199" s="12"/>
      <c r="CA199" s="12"/>
      <c r="CB199" s="12"/>
      <c r="CC199" s="12"/>
      <c r="CD199" s="12"/>
    </row>
    <row r="200" spans="1:82" s="8" customFormat="1" ht="13.35" customHeight="1" x14ac:dyDescent="0.2">
      <c r="A200" s="410">
        <f t="shared" si="26"/>
        <v>71</v>
      </c>
      <c r="B200" s="411" t="s">
        <v>907</v>
      </c>
      <c r="C200" s="412" t="s">
        <v>908</v>
      </c>
      <c r="D200" s="412" t="s">
        <v>172</v>
      </c>
      <c r="E200" s="421" t="s">
        <v>58</v>
      </c>
      <c r="F200" s="413"/>
      <c r="G200" s="413" t="s">
        <v>113</v>
      </c>
      <c r="H200" s="427" t="s">
        <v>104</v>
      </c>
      <c r="I200" s="30">
        <v>5</v>
      </c>
      <c r="J200" s="95">
        <v>3</v>
      </c>
      <c r="K200" s="339">
        <v>2905</v>
      </c>
      <c r="L200" s="339">
        <v>2683</v>
      </c>
      <c r="M200" s="339">
        <v>0</v>
      </c>
      <c r="N200" s="95">
        <v>58</v>
      </c>
      <c r="O200" s="29">
        <f>'Раздел 2'!C200</f>
        <v>891225.52500000002</v>
      </c>
      <c r="P200" s="29">
        <v>0</v>
      </c>
      <c r="Q200" s="29">
        <v>0</v>
      </c>
      <c r="R200" s="29">
        <f t="shared" si="27"/>
        <v>891225.52500000002</v>
      </c>
      <c r="S200" s="150">
        <f t="shared" si="28"/>
        <v>332.17500000000001</v>
      </c>
      <c r="T200" s="168">
        <v>13836.974160632764</v>
      </c>
      <c r="U200" s="44">
        <v>2027</v>
      </c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</row>
    <row r="201" spans="1:82" s="8" customFormat="1" ht="13.35" customHeight="1" x14ac:dyDescent="0.2">
      <c r="A201" s="410">
        <f t="shared" si="26"/>
        <v>72</v>
      </c>
      <c r="B201" s="411" t="s">
        <v>881</v>
      </c>
      <c r="C201" s="412" t="s">
        <v>882</v>
      </c>
      <c r="D201" s="412" t="s">
        <v>172</v>
      </c>
      <c r="E201" s="421" t="s">
        <v>58</v>
      </c>
      <c r="F201" s="413"/>
      <c r="G201" s="413" t="s">
        <v>113</v>
      </c>
      <c r="H201" s="427" t="s">
        <v>104</v>
      </c>
      <c r="I201" s="30">
        <v>4</v>
      </c>
      <c r="J201" s="95">
        <v>3</v>
      </c>
      <c r="K201" s="339">
        <v>2778</v>
      </c>
      <c r="L201" s="339">
        <v>2552</v>
      </c>
      <c r="M201" s="339">
        <v>0</v>
      </c>
      <c r="N201" s="95">
        <v>36</v>
      </c>
      <c r="O201" s="29">
        <f>'Раздел 2'!C201</f>
        <v>637407.93599999999</v>
      </c>
      <c r="P201" s="29">
        <v>0</v>
      </c>
      <c r="Q201" s="29">
        <v>0</v>
      </c>
      <c r="R201" s="29">
        <f t="shared" si="27"/>
        <v>637407.93599999999</v>
      </c>
      <c r="S201" s="150">
        <f t="shared" si="28"/>
        <v>249.768</v>
      </c>
      <c r="T201" s="168">
        <v>20413.528863806823</v>
      </c>
      <c r="U201" s="44">
        <v>2027</v>
      </c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</row>
    <row r="202" spans="1:82" s="8" customFormat="1" ht="13.35" customHeight="1" x14ac:dyDescent="0.2">
      <c r="A202" s="410">
        <f t="shared" si="26"/>
        <v>73</v>
      </c>
      <c r="B202" s="411" t="s">
        <v>925</v>
      </c>
      <c r="C202" s="412" t="s">
        <v>926</v>
      </c>
      <c r="D202" s="412" t="s">
        <v>172</v>
      </c>
      <c r="E202" s="421" t="s">
        <v>49</v>
      </c>
      <c r="F202" s="413"/>
      <c r="G202" s="413" t="s">
        <v>113</v>
      </c>
      <c r="H202" s="360" t="s">
        <v>105</v>
      </c>
      <c r="I202" s="30">
        <v>5</v>
      </c>
      <c r="J202" s="95">
        <v>4</v>
      </c>
      <c r="K202" s="339">
        <v>4045</v>
      </c>
      <c r="L202" s="339">
        <v>3539</v>
      </c>
      <c r="M202" s="339">
        <v>0</v>
      </c>
      <c r="N202" s="95">
        <v>80</v>
      </c>
      <c r="O202" s="29">
        <f>'Раздел 2'!C202</f>
        <v>850421.70000000007</v>
      </c>
      <c r="P202" s="29">
        <v>0</v>
      </c>
      <c r="Q202" s="29">
        <v>0</v>
      </c>
      <c r="R202" s="29">
        <f t="shared" si="27"/>
        <v>850421.70000000007</v>
      </c>
      <c r="S202" s="150">
        <f t="shared" si="28"/>
        <v>240.3</v>
      </c>
      <c r="T202" s="168">
        <v>14303.637145908058</v>
      </c>
      <c r="U202" s="44">
        <v>2027</v>
      </c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</row>
    <row r="203" spans="1:82" s="8" customFormat="1" ht="13.35" customHeight="1" x14ac:dyDescent="0.2">
      <c r="A203" s="410">
        <f t="shared" si="26"/>
        <v>74</v>
      </c>
      <c r="B203" s="411" t="s">
        <v>929</v>
      </c>
      <c r="C203" s="412" t="s">
        <v>930</v>
      </c>
      <c r="D203" s="412" t="s">
        <v>172</v>
      </c>
      <c r="E203" s="421" t="s">
        <v>53</v>
      </c>
      <c r="F203" s="413"/>
      <c r="G203" s="413" t="s">
        <v>113</v>
      </c>
      <c r="H203" s="427" t="s">
        <v>104</v>
      </c>
      <c r="I203" s="30">
        <v>4</v>
      </c>
      <c r="J203" s="95">
        <v>4</v>
      </c>
      <c r="K203" s="339">
        <v>3859.8</v>
      </c>
      <c r="L203" s="339">
        <v>1405</v>
      </c>
      <c r="M203" s="339">
        <v>0</v>
      </c>
      <c r="N203" s="95">
        <v>40</v>
      </c>
      <c r="O203" s="29">
        <f>'Раздел 2'!C203</f>
        <v>568968.79999999993</v>
      </c>
      <c r="P203" s="29">
        <v>0</v>
      </c>
      <c r="Q203" s="29">
        <v>0</v>
      </c>
      <c r="R203" s="29">
        <f t="shared" si="27"/>
        <v>568968.79999999993</v>
      </c>
      <c r="S203" s="150">
        <f t="shared" si="28"/>
        <v>404.95999999999992</v>
      </c>
      <c r="T203" s="168">
        <v>51287.639465827022</v>
      </c>
      <c r="U203" s="44">
        <v>2027</v>
      </c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</row>
    <row r="204" spans="1:82" s="8" customFormat="1" ht="13.35" customHeight="1" x14ac:dyDescent="0.2">
      <c r="A204" s="410">
        <f t="shared" si="26"/>
        <v>75</v>
      </c>
      <c r="B204" s="411" t="s">
        <v>844</v>
      </c>
      <c r="C204" s="412" t="s">
        <v>845</v>
      </c>
      <c r="D204" s="412" t="s">
        <v>172</v>
      </c>
      <c r="E204" s="421" t="s">
        <v>52</v>
      </c>
      <c r="F204" s="413"/>
      <c r="G204" s="413" t="s">
        <v>113</v>
      </c>
      <c r="H204" s="427" t="s">
        <v>104</v>
      </c>
      <c r="I204" s="30">
        <v>5</v>
      </c>
      <c r="J204" s="95">
        <v>2</v>
      </c>
      <c r="K204" s="339">
        <v>2643.38</v>
      </c>
      <c r="L204" s="339">
        <v>1634.4</v>
      </c>
      <c r="M204" s="339">
        <v>0</v>
      </c>
      <c r="N204" s="95">
        <v>32</v>
      </c>
      <c r="O204" s="29">
        <f>'Раздел 2'!C204</f>
        <v>576779.76</v>
      </c>
      <c r="P204" s="29">
        <v>0</v>
      </c>
      <c r="Q204" s="29">
        <v>0</v>
      </c>
      <c r="R204" s="29">
        <f t="shared" si="27"/>
        <v>576779.76</v>
      </c>
      <c r="S204" s="150">
        <f t="shared" si="28"/>
        <v>352.9</v>
      </c>
      <c r="T204" s="168">
        <v>20522.728841594999</v>
      </c>
      <c r="U204" s="44">
        <v>2027</v>
      </c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</row>
    <row r="205" spans="1:82" s="8" customFormat="1" ht="13.35" customHeight="1" x14ac:dyDescent="0.2">
      <c r="A205" s="410">
        <f t="shared" si="26"/>
        <v>76</v>
      </c>
      <c r="B205" s="411" t="s">
        <v>935</v>
      </c>
      <c r="C205" s="412" t="s">
        <v>936</v>
      </c>
      <c r="D205" s="412" t="s">
        <v>172</v>
      </c>
      <c r="E205" s="421" t="s">
        <v>54</v>
      </c>
      <c r="F205" s="413"/>
      <c r="G205" s="413" t="s">
        <v>113</v>
      </c>
      <c r="H205" s="360" t="s">
        <v>105</v>
      </c>
      <c r="I205" s="30">
        <v>5</v>
      </c>
      <c r="J205" s="95">
        <v>1</v>
      </c>
      <c r="K205" s="340">
        <v>4596.7</v>
      </c>
      <c r="L205" s="340">
        <v>2325.3000000000002</v>
      </c>
      <c r="M205" s="339">
        <v>0</v>
      </c>
      <c r="N205" s="95">
        <v>80</v>
      </c>
      <c r="O205" s="29">
        <f>'Раздел 2'!C205</f>
        <v>790776.39749999996</v>
      </c>
      <c r="P205" s="29">
        <v>0</v>
      </c>
      <c r="Q205" s="29">
        <v>0</v>
      </c>
      <c r="R205" s="29">
        <f t="shared" si="27"/>
        <v>790776.39749999996</v>
      </c>
      <c r="S205" s="150">
        <f t="shared" si="28"/>
        <v>340.07499999999993</v>
      </c>
      <c r="T205" s="168">
        <v>24993.99775146888</v>
      </c>
      <c r="U205" s="44">
        <v>2027</v>
      </c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</row>
    <row r="206" spans="1:82" s="8" customFormat="1" ht="13.35" customHeight="1" x14ac:dyDescent="0.2">
      <c r="A206" s="410">
        <f t="shared" si="26"/>
        <v>77</v>
      </c>
      <c r="B206" s="411" t="s">
        <v>891</v>
      </c>
      <c r="C206" s="412" t="s">
        <v>892</v>
      </c>
      <c r="D206" s="412" t="s">
        <v>172</v>
      </c>
      <c r="E206" s="421" t="s">
        <v>61</v>
      </c>
      <c r="F206" s="413"/>
      <c r="G206" s="413" t="s">
        <v>113</v>
      </c>
      <c r="H206" s="411" t="s">
        <v>1101</v>
      </c>
      <c r="I206" s="30">
        <v>5</v>
      </c>
      <c r="J206" s="95">
        <v>3</v>
      </c>
      <c r="K206" s="339">
        <v>2999.1</v>
      </c>
      <c r="L206" s="339">
        <v>1723.2</v>
      </c>
      <c r="M206" s="339">
        <v>0</v>
      </c>
      <c r="N206" s="95">
        <v>66</v>
      </c>
      <c r="O206" s="29">
        <f>'Раздел 2'!C206</f>
        <v>572403.96</v>
      </c>
      <c r="P206" s="29">
        <v>0</v>
      </c>
      <c r="Q206" s="29">
        <v>0</v>
      </c>
      <c r="R206" s="29">
        <f t="shared" si="27"/>
        <v>572403.96</v>
      </c>
      <c r="S206" s="150">
        <f t="shared" si="28"/>
        <v>332.17499999999995</v>
      </c>
      <c r="T206" s="168">
        <v>22038.546658473766</v>
      </c>
      <c r="U206" s="44">
        <v>2027</v>
      </c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</row>
    <row r="207" spans="1:82" s="8" customFormat="1" ht="13.35" customHeight="1" x14ac:dyDescent="0.2">
      <c r="A207" s="410">
        <f t="shared" si="26"/>
        <v>78</v>
      </c>
      <c r="B207" s="411" t="s">
        <v>943</v>
      </c>
      <c r="C207" s="412" t="s">
        <v>944</v>
      </c>
      <c r="D207" s="412" t="s">
        <v>172</v>
      </c>
      <c r="E207" s="421" t="s">
        <v>49</v>
      </c>
      <c r="F207" s="413"/>
      <c r="G207" s="413" t="s">
        <v>113</v>
      </c>
      <c r="H207" s="411" t="s">
        <v>1101</v>
      </c>
      <c r="I207" s="30">
        <v>5</v>
      </c>
      <c r="J207" s="95">
        <v>4</v>
      </c>
      <c r="K207" s="339">
        <v>3509.9</v>
      </c>
      <c r="L207" s="339">
        <v>3245.84</v>
      </c>
      <c r="M207" s="339">
        <v>0</v>
      </c>
      <c r="N207" s="95">
        <v>80</v>
      </c>
      <c r="O207" s="29">
        <f>'Раздел 2'!C207</f>
        <v>1039642.5520000001</v>
      </c>
      <c r="P207" s="29">
        <v>0</v>
      </c>
      <c r="Q207" s="29">
        <v>0</v>
      </c>
      <c r="R207" s="29">
        <f t="shared" ref="R207:R239" si="29">O207</f>
        <v>1039642.5520000001</v>
      </c>
      <c r="S207" s="150">
        <f t="shared" ref="S207:S239" si="30">O207/L207</f>
        <v>320.3</v>
      </c>
      <c r="T207" s="168">
        <v>13809.089233181729</v>
      </c>
      <c r="U207" s="44">
        <v>2027</v>
      </c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</row>
    <row r="208" spans="1:82" s="8" customFormat="1" ht="13.35" customHeight="1" x14ac:dyDescent="0.2">
      <c r="A208" s="410">
        <f t="shared" si="26"/>
        <v>79</v>
      </c>
      <c r="B208" s="411" t="s">
        <v>922</v>
      </c>
      <c r="C208" s="412" t="s">
        <v>923</v>
      </c>
      <c r="D208" s="412" t="s">
        <v>172</v>
      </c>
      <c r="E208" s="421" t="s">
        <v>49</v>
      </c>
      <c r="F208" s="413"/>
      <c r="G208" s="413" t="s">
        <v>113</v>
      </c>
      <c r="H208" s="360" t="s">
        <v>105</v>
      </c>
      <c r="I208" s="30">
        <v>5</v>
      </c>
      <c r="J208" s="95">
        <v>4</v>
      </c>
      <c r="K208" s="339">
        <v>4036</v>
      </c>
      <c r="L208" s="339">
        <v>3532</v>
      </c>
      <c r="M208" s="339">
        <v>0</v>
      </c>
      <c r="N208" s="95">
        <v>80</v>
      </c>
      <c r="O208" s="29">
        <f>'Раздел 2'!C208</f>
        <v>848739.60000000009</v>
      </c>
      <c r="P208" s="29">
        <v>0</v>
      </c>
      <c r="Q208" s="29">
        <v>0</v>
      </c>
      <c r="R208" s="29">
        <f t="shared" si="29"/>
        <v>848739.60000000009</v>
      </c>
      <c r="S208" s="150">
        <f t="shared" si="30"/>
        <v>240.30000000000004</v>
      </c>
      <c r="T208" s="168">
        <v>14300.157676817267</v>
      </c>
      <c r="U208" s="44">
        <v>2027</v>
      </c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</row>
    <row r="209" spans="1:82" s="8" customFormat="1" ht="13.35" customHeight="1" x14ac:dyDescent="0.2">
      <c r="A209" s="410">
        <f t="shared" ref="A209:A239" si="31">A208+1</f>
        <v>80</v>
      </c>
      <c r="B209" s="411" t="s">
        <v>905</v>
      </c>
      <c r="C209" s="412" t="s">
        <v>906</v>
      </c>
      <c r="D209" s="412" t="s">
        <v>172</v>
      </c>
      <c r="E209" s="421" t="s">
        <v>913</v>
      </c>
      <c r="F209" s="413"/>
      <c r="G209" s="413" t="s">
        <v>113</v>
      </c>
      <c r="H209" s="427" t="s">
        <v>104</v>
      </c>
      <c r="I209" s="30">
        <v>3</v>
      </c>
      <c r="J209" s="95">
        <v>3</v>
      </c>
      <c r="K209" s="339">
        <v>2211.4699999999998</v>
      </c>
      <c r="L209" s="339">
        <v>1174.9000000000001</v>
      </c>
      <c r="M209" s="339">
        <v>0</v>
      </c>
      <c r="N209" s="95">
        <v>16</v>
      </c>
      <c r="O209" s="29">
        <f>'Раздел 2'!C209</f>
        <v>489718.29330000002</v>
      </c>
      <c r="P209" s="29">
        <v>0</v>
      </c>
      <c r="Q209" s="29">
        <v>0</v>
      </c>
      <c r="R209" s="29">
        <f t="shared" si="29"/>
        <v>489718.29330000002</v>
      </c>
      <c r="S209" s="150">
        <f t="shared" si="30"/>
        <v>416.81700000000001</v>
      </c>
      <c r="T209" s="168">
        <v>35282.354286621558</v>
      </c>
      <c r="U209" s="44">
        <v>2027</v>
      </c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</row>
    <row r="210" spans="1:82" s="8" customFormat="1" ht="13.35" customHeight="1" x14ac:dyDescent="0.2">
      <c r="A210" s="410">
        <f t="shared" si="31"/>
        <v>81</v>
      </c>
      <c r="B210" s="411" t="s">
        <v>790</v>
      </c>
      <c r="C210" s="412" t="s">
        <v>791</v>
      </c>
      <c r="D210" s="412" t="s">
        <v>172</v>
      </c>
      <c r="E210" s="421" t="s">
        <v>58</v>
      </c>
      <c r="F210" s="413"/>
      <c r="G210" s="413" t="s">
        <v>113</v>
      </c>
      <c r="H210" s="427" t="s">
        <v>104</v>
      </c>
      <c r="I210" s="30">
        <v>5</v>
      </c>
      <c r="J210" s="95">
        <v>2</v>
      </c>
      <c r="K210" s="339">
        <v>2357.84</v>
      </c>
      <c r="L210" s="339">
        <v>1582.2</v>
      </c>
      <c r="M210" s="339">
        <v>0</v>
      </c>
      <c r="N210" s="95">
        <v>38</v>
      </c>
      <c r="O210" s="29">
        <f>'Раздел 2'!C210</f>
        <v>558358.38</v>
      </c>
      <c r="P210" s="29">
        <v>0</v>
      </c>
      <c r="Q210" s="29">
        <v>0</v>
      </c>
      <c r="R210" s="29">
        <f t="shared" si="29"/>
        <v>558358.38</v>
      </c>
      <c r="S210" s="150">
        <f t="shared" si="30"/>
        <v>352.9</v>
      </c>
      <c r="T210" s="168">
        <v>18938.084640134504</v>
      </c>
      <c r="U210" s="44">
        <v>2027</v>
      </c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</row>
    <row r="211" spans="1:82" s="8" customFormat="1" ht="13.35" customHeight="1" x14ac:dyDescent="0.2">
      <c r="A211" s="410">
        <f t="shared" si="31"/>
        <v>82</v>
      </c>
      <c r="B211" s="411" t="s">
        <v>818</v>
      </c>
      <c r="C211" s="412" t="s">
        <v>819</v>
      </c>
      <c r="D211" s="412" t="s">
        <v>172</v>
      </c>
      <c r="E211" s="421" t="s">
        <v>62</v>
      </c>
      <c r="F211" s="413"/>
      <c r="G211" s="413" t="s">
        <v>113</v>
      </c>
      <c r="H211" s="360" t="s">
        <v>105</v>
      </c>
      <c r="I211" s="30">
        <v>5</v>
      </c>
      <c r="J211" s="95">
        <v>4</v>
      </c>
      <c r="K211" s="339">
        <v>4065</v>
      </c>
      <c r="L211" s="339">
        <v>3535</v>
      </c>
      <c r="M211" s="339">
        <v>0</v>
      </c>
      <c r="N211" s="95">
        <v>80</v>
      </c>
      <c r="O211" s="29">
        <f>'Раздел 2'!C211</f>
        <v>849460.5</v>
      </c>
      <c r="P211" s="29">
        <v>0</v>
      </c>
      <c r="Q211" s="29">
        <v>0</v>
      </c>
      <c r="R211" s="29">
        <f t="shared" si="29"/>
        <v>849460.5</v>
      </c>
      <c r="S211" s="150">
        <f t="shared" si="30"/>
        <v>240.3</v>
      </c>
      <c r="T211" s="168">
        <v>14389.13427550897</v>
      </c>
      <c r="U211" s="44">
        <v>2027</v>
      </c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</row>
    <row r="212" spans="1:82" s="8" customFormat="1" ht="13.35" customHeight="1" x14ac:dyDescent="0.2">
      <c r="A212" s="410">
        <f t="shared" si="31"/>
        <v>83</v>
      </c>
      <c r="B212" s="411" t="s">
        <v>939</v>
      </c>
      <c r="C212" s="412" t="s">
        <v>940</v>
      </c>
      <c r="D212" s="412" t="s">
        <v>172</v>
      </c>
      <c r="E212" s="421" t="s">
        <v>62</v>
      </c>
      <c r="F212" s="413"/>
      <c r="G212" s="413" t="s">
        <v>113</v>
      </c>
      <c r="H212" s="427" t="s">
        <v>104</v>
      </c>
      <c r="I212" s="30">
        <v>5</v>
      </c>
      <c r="J212" s="95">
        <v>4</v>
      </c>
      <c r="K212" s="339">
        <v>3411</v>
      </c>
      <c r="L212" s="339">
        <v>3222</v>
      </c>
      <c r="M212" s="339">
        <v>0</v>
      </c>
      <c r="N212" s="95">
        <v>82</v>
      </c>
      <c r="O212" s="29">
        <f>'Раздел 2'!C212</f>
        <v>1032006.6000000001</v>
      </c>
      <c r="P212" s="29">
        <v>0</v>
      </c>
      <c r="Q212" s="29">
        <v>0</v>
      </c>
      <c r="R212" s="29">
        <f t="shared" si="29"/>
        <v>1032006.6000000001</v>
      </c>
      <c r="S212" s="150">
        <f t="shared" si="30"/>
        <v>320.3</v>
      </c>
      <c r="T212" s="168">
        <v>13346.599103029668</v>
      </c>
      <c r="U212" s="44">
        <v>2027</v>
      </c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</row>
    <row r="213" spans="1:82" s="8" customFormat="1" ht="13.35" customHeight="1" x14ac:dyDescent="0.2">
      <c r="A213" s="410">
        <f t="shared" si="31"/>
        <v>84</v>
      </c>
      <c r="B213" s="411" t="s">
        <v>824</v>
      </c>
      <c r="C213" s="412" t="s">
        <v>825</v>
      </c>
      <c r="D213" s="412" t="s">
        <v>172</v>
      </c>
      <c r="E213" s="421" t="s">
        <v>49</v>
      </c>
      <c r="F213" s="413"/>
      <c r="G213" s="413" t="s">
        <v>113</v>
      </c>
      <c r="H213" s="360" t="s">
        <v>105</v>
      </c>
      <c r="I213" s="30">
        <v>5</v>
      </c>
      <c r="J213" s="95">
        <v>4</v>
      </c>
      <c r="K213" s="339">
        <v>4025</v>
      </c>
      <c r="L213" s="339">
        <v>3530</v>
      </c>
      <c r="M213" s="339">
        <v>0</v>
      </c>
      <c r="N213" s="95">
        <v>80</v>
      </c>
      <c r="O213" s="29">
        <f>'Раздел 2'!C213</f>
        <v>848259</v>
      </c>
      <c r="P213" s="29">
        <v>0</v>
      </c>
      <c r="Q213" s="29">
        <v>0</v>
      </c>
      <c r="R213" s="29">
        <f t="shared" si="29"/>
        <v>848259</v>
      </c>
      <c r="S213" s="150">
        <f t="shared" si="30"/>
        <v>240.3</v>
      </c>
      <c r="T213" s="168">
        <v>14269.792543006522</v>
      </c>
      <c r="U213" s="44">
        <v>2027</v>
      </c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</row>
    <row r="214" spans="1:82" s="8" customFormat="1" ht="13.35" customHeight="1" x14ac:dyDescent="0.2">
      <c r="A214" s="410">
        <f t="shared" si="31"/>
        <v>85</v>
      </c>
      <c r="B214" s="411" t="s">
        <v>918</v>
      </c>
      <c r="C214" s="412" t="s">
        <v>919</v>
      </c>
      <c r="D214" s="412" t="s">
        <v>172</v>
      </c>
      <c r="E214" s="421" t="s">
        <v>49</v>
      </c>
      <c r="F214" s="413"/>
      <c r="G214" s="413" t="s">
        <v>113</v>
      </c>
      <c r="H214" s="411" t="s">
        <v>1101</v>
      </c>
      <c r="I214" s="30">
        <v>5</v>
      </c>
      <c r="J214" s="95">
        <v>4</v>
      </c>
      <c r="K214" s="339">
        <v>4162</v>
      </c>
      <c r="L214" s="339">
        <v>3347</v>
      </c>
      <c r="M214" s="339">
        <v>0</v>
      </c>
      <c r="N214" s="95">
        <v>76</v>
      </c>
      <c r="O214" s="29">
        <f>'Раздел 2'!C214</f>
        <v>1072044.1000000001</v>
      </c>
      <c r="P214" s="29">
        <v>0</v>
      </c>
      <c r="Q214" s="29">
        <v>0</v>
      </c>
      <c r="R214" s="29">
        <f t="shared" si="29"/>
        <v>1072044.1000000001</v>
      </c>
      <c r="S214" s="150">
        <f t="shared" si="30"/>
        <v>320.3</v>
      </c>
      <c r="T214" s="168">
        <v>15621.666072428692</v>
      </c>
      <c r="U214" s="44">
        <v>2027</v>
      </c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</row>
    <row r="215" spans="1:82" s="8" customFormat="1" ht="13.35" customHeight="1" x14ac:dyDescent="0.2">
      <c r="A215" s="410">
        <f t="shared" si="31"/>
        <v>86</v>
      </c>
      <c r="B215" s="411" t="s">
        <v>924</v>
      </c>
      <c r="C215" s="412" t="s">
        <v>919</v>
      </c>
      <c r="D215" s="412" t="s">
        <v>172</v>
      </c>
      <c r="E215" s="421" t="s">
        <v>49</v>
      </c>
      <c r="F215" s="413"/>
      <c r="G215" s="413" t="s">
        <v>113</v>
      </c>
      <c r="H215" s="360" t="s">
        <v>105</v>
      </c>
      <c r="I215" s="30">
        <v>5</v>
      </c>
      <c r="J215" s="95">
        <v>5</v>
      </c>
      <c r="K215" s="339">
        <v>4945</v>
      </c>
      <c r="L215" s="339">
        <v>4476</v>
      </c>
      <c r="M215" s="339">
        <v>0</v>
      </c>
      <c r="N215" s="95">
        <v>100</v>
      </c>
      <c r="O215" s="29">
        <f>'Раздел 2'!C215</f>
        <v>1007100</v>
      </c>
      <c r="P215" s="29">
        <v>0</v>
      </c>
      <c r="Q215" s="29">
        <v>0</v>
      </c>
      <c r="R215" s="29">
        <f t="shared" si="29"/>
        <v>1007100</v>
      </c>
      <c r="S215" s="150">
        <f t="shared" si="30"/>
        <v>225</v>
      </c>
      <c r="T215" s="168">
        <v>13818.209117598364</v>
      </c>
      <c r="U215" s="44">
        <v>2027</v>
      </c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</row>
    <row r="216" spans="1:82" s="8" customFormat="1" ht="13.35" customHeight="1" x14ac:dyDescent="0.2">
      <c r="A216" s="410">
        <f t="shared" si="31"/>
        <v>87</v>
      </c>
      <c r="B216" s="411" t="s">
        <v>927</v>
      </c>
      <c r="C216" s="412" t="s">
        <v>928</v>
      </c>
      <c r="D216" s="412" t="s">
        <v>172</v>
      </c>
      <c r="E216" s="421" t="s">
        <v>49</v>
      </c>
      <c r="F216" s="413"/>
      <c r="G216" s="413" t="s">
        <v>113</v>
      </c>
      <c r="H216" s="360" t="s">
        <v>105</v>
      </c>
      <c r="I216" s="30">
        <v>5</v>
      </c>
      <c r="J216" s="95">
        <v>4</v>
      </c>
      <c r="K216" s="339">
        <v>4036</v>
      </c>
      <c r="L216" s="339">
        <v>3550</v>
      </c>
      <c r="M216" s="339">
        <v>0</v>
      </c>
      <c r="N216" s="95">
        <v>80</v>
      </c>
      <c r="O216" s="29">
        <f>'Раздел 2'!C216</f>
        <v>853065</v>
      </c>
      <c r="P216" s="29">
        <v>0</v>
      </c>
      <c r="Q216" s="29">
        <v>0</v>
      </c>
      <c r="R216" s="29">
        <f t="shared" si="29"/>
        <v>853065</v>
      </c>
      <c r="S216" s="150">
        <f t="shared" si="30"/>
        <v>240.3</v>
      </c>
      <c r="T216" s="168">
        <v>14228.892626061574</v>
      </c>
      <c r="U216" s="44">
        <v>2027</v>
      </c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  <c r="CD216" s="12"/>
    </row>
    <row r="217" spans="1:82" s="8" customFormat="1" ht="13.35" customHeight="1" x14ac:dyDescent="0.2">
      <c r="A217" s="410">
        <f t="shared" si="31"/>
        <v>88</v>
      </c>
      <c r="B217" s="411" t="s">
        <v>806</v>
      </c>
      <c r="C217" s="412" t="s">
        <v>807</v>
      </c>
      <c r="D217" s="412" t="s">
        <v>172</v>
      </c>
      <c r="E217" s="421" t="s">
        <v>49</v>
      </c>
      <c r="F217" s="413"/>
      <c r="G217" s="413" t="s">
        <v>113</v>
      </c>
      <c r="H217" s="427" t="s">
        <v>104</v>
      </c>
      <c r="I217" s="30">
        <v>5</v>
      </c>
      <c r="J217" s="95">
        <v>4</v>
      </c>
      <c r="K217" s="339">
        <v>4294</v>
      </c>
      <c r="L217" s="339">
        <v>3918</v>
      </c>
      <c r="M217" s="339">
        <v>0</v>
      </c>
      <c r="N217" s="95">
        <v>64</v>
      </c>
      <c r="O217" s="29">
        <f>'Раздел 2'!C217</f>
        <v>1254935.4000000001</v>
      </c>
      <c r="P217" s="29">
        <v>0</v>
      </c>
      <c r="Q217" s="29">
        <v>0</v>
      </c>
      <c r="R217" s="29">
        <f t="shared" si="29"/>
        <v>1254935.4000000001</v>
      </c>
      <c r="S217" s="150">
        <f t="shared" si="30"/>
        <v>320.3</v>
      </c>
      <c r="T217" s="168">
        <v>13805.431961645501</v>
      </c>
      <c r="U217" s="44">
        <v>2027</v>
      </c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</row>
    <row r="218" spans="1:82" s="8" customFormat="1" ht="13.35" customHeight="1" x14ac:dyDescent="0.2">
      <c r="A218" s="410">
        <f t="shared" si="31"/>
        <v>89</v>
      </c>
      <c r="B218" s="411" t="s">
        <v>1160</v>
      </c>
      <c r="C218" s="412" t="s">
        <v>801</v>
      </c>
      <c r="D218" s="412" t="s">
        <v>172</v>
      </c>
      <c r="E218" s="421" t="s">
        <v>45</v>
      </c>
      <c r="F218" s="413"/>
      <c r="G218" s="413" t="s">
        <v>113</v>
      </c>
      <c r="H218" s="427" t="s">
        <v>104</v>
      </c>
      <c r="I218" s="30">
        <v>4</v>
      </c>
      <c r="J218" s="95">
        <v>3</v>
      </c>
      <c r="K218" s="339">
        <v>2612.9</v>
      </c>
      <c r="L218" s="339">
        <v>2414.6</v>
      </c>
      <c r="M218" s="339">
        <v>0</v>
      </c>
      <c r="N218" s="95">
        <v>37</v>
      </c>
      <c r="O218" s="29">
        <f>'Раздел 2'!C218</f>
        <v>603089.81279999996</v>
      </c>
      <c r="P218" s="29">
        <v>0</v>
      </c>
      <c r="Q218" s="29">
        <v>0</v>
      </c>
      <c r="R218" s="29">
        <f t="shared" si="29"/>
        <v>603089.81279999996</v>
      </c>
      <c r="S218" s="150">
        <f t="shared" si="30"/>
        <v>249.768</v>
      </c>
      <c r="T218" s="168">
        <v>20294.405148887334</v>
      </c>
      <c r="U218" s="44">
        <v>2027</v>
      </c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  <c r="BZ218" s="12"/>
      <c r="CA218" s="12"/>
      <c r="CB218" s="12"/>
      <c r="CC218" s="12"/>
      <c r="CD218" s="12"/>
    </row>
    <row r="219" spans="1:82" s="8" customFormat="1" ht="13.35" customHeight="1" x14ac:dyDescent="0.2">
      <c r="A219" s="410">
        <f t="shared" si="31"/>
        <v>90</v>
      </c>
      <c r="B219" s="411" t="s">
        <v>852</v>
      </c>
      <c r="C219" s="412" t="s">
        <v>853</v>
      </c>
      <c r="D219" s="412" t="s">
        <v>172</v>
      </c>
      <c r="E219" s="421" t="s">
        <v>62</v>
      </c>
      <c r="F219" s="413"/>
      <c r="G219" s="413" t="s">
        <v>113</v>
      </c>
      <c r="H219" s="427" t="s">
        <v>104</v>
      </c>
      <c r="I219" s="30">
        <v>5</v>
      </c>
      <c r="J219" s="95">
        <v>4</v>
      </c>
      <c r="K219" s="339">
        <v>3930</v>
      </c>
      <c r="L219" s="339">
        <v>3608</v>
      </c>
      <c r="M219" s="339">
        <v>0</v>
      </c>
      <c r="N219" s="95">
        <v>91</v>
      </c>
      <c r="O219" s="29">
        <f>'Раздел 2'!C219</f>
        <v>1155642.4000000001</v>
      </c>
      <c r="P219" s="29">
        <v>0</v>
      </c>
      <c r="Q219" s="29">
        <v>0</v>
      </c>
      <c r="R219" s="29">
        <f t="shared" si="29"/>
        <v>1155642.4000000001</v>
      </c>
      <c r="S219" s="150">
        <f t="shared" si="30"/>
        <v>320.3</v>
      </c>
      <c r="T219" s="168">
        <v>13722.771327106986</v>
      </c>
      <c r="U219" s="44">
        <v>2027</v>
      </c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</row>
    <row r="220" spans="1:82" s="8" customFormat="1" ht="13.35" customHeight="1" x14ac:dyDescent="0.2">
      <c r="A220" s="410">
        <f t="shared" si="31"/>
        <v>91</v>
      </c>
      <c r="B220" s="411" t="s">
        <v>808</v>
      </c>
      <c r="C220" s="412" t="s">
        <v>809</v>
      </c>
      <c r="D220" s="412" t="s">
        <v>172</v>
      </c>
      <c r="E220" s="421" t="s">
        <v>62</v>
      </c>
      <c r="F220" s="413"/>
      <c r="G220" s="413" t="s">
        <v>113</v>
      </c>
      <c r="H220" s="360" t="s">
        <v>105</v>
      </c>
      <c r="I220" s="30">
        <v>5</v>
      </c>
      <c r="J220" s="95">
        <v>4</v>
      </c>
      <c r="K220" s="339">
        <v>3993</v>
      </c>
      <c r="L220" s="339">
        <v>3517</v>
      </c>
      <c r="M220" s="339">
        <v>0</v>
      </c>
      <c r="N220" s="95">
        <v>81</v>
      </c>
      <c r="O220" s="29">
        <f>'Раздел 2'!C220</f>
        <v>845135.10000000009</v>
      </c>
      <c r="P220" s="29">
        <v>0</v>
      </c>
      <c r="Q220" s="29">
        <v>0</v>
      </c>
      <c r="R220" s="29">
        <f t="shared" si="29"/>
        <v>845135.10000000009</v>
      </c>
      <c r="S220" s="150">
        <f t="shared" si="30"/>
        <v>240.30000000000004</v>
      </c>
      <c r="T220" s="168">
        <v>14209.719685278384</v>
      </c>
      <c r="U220" s="44">
        <v>2027</v>
      </c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</row>
    <row r="221" spans="1:82" s="8" customFormat="1" ht="13.35" customHeight="1" x14ac:dyDescent="0.2">
      <c r="A221" s="410">
        <f t="shared" si="31"/>
        <v>92</v>
      </c>
      <c r="B221" s="411" t="s">
        <v>812</v>
      </c>
      <c r="C221" s="412" t="s">
        <v>813</v>
      </c>
      <c r="D221" s="412" t="s">
        <v>172</v>
      </c>
      <c r="E221" s="421" t="s">
        <v>49</v>
      </c>
      <c r="F221" s="413"/>
      <c r="G221" s="413" t="s">
        <v>113</v>
      </c>
      <c r="H221" s="360" t="s">
        <v>105</v>
      </c>
      <c r="I221" s="30">
        <v>5</v>
      </c>
      <c r="J221" s="95">
        <v>4</v>
      </c>
      <c r="K221" s="339">
        <v>3720</v>
      </c>
      <c r="L221" s="339">
        <v>3525</v>
      </c>
      <c r="M221" s="339">
        <v>0</v>
      </c>
      <c r="N221" s="95">
        <v>80</v>
      </c>
      <c r="O221" s="29">
        <f>'Раздел 2'!C221</f>
        <v>847057.5</v>
      </c>
      <c r="P221" s="29">
        <v>0</v>
      </c>
      <c r="Q221" s="29">
        <v>0</v>
      </c>
      <c r="R221" s="29">
        <f t="shared" si="29"/>
        <v>847057.5</v>
      </c>
      <c r="S221" s="150">
        <f t="shared" si="30"/>
        <v>240.3</v>
      </c>
      <c r="T221" s="168">
        <v>13225.438059954677</v>
      </c>
      <c r="U221" s="44">
        <v>2027</v>
      </c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  <c r="CD221" s="12"/>
    </row>
    <row r="222" spans="1:82" s="8" customFormat="1" ht="13.35" customHeight="1" x14ac:dyDescent="0.2">
      <c r="A222" s="410">
        <f t="shared" si="31"/>
        <v>93</v>
      </c>
      <c r="B222" s="411" t="s">
        <v>840</v>
      </c>
      <c r="C222" s="412" t="s">
        <v>841</v>
      </c>
      <c r="D222" s="412" t="s">
        <v>172</v>
      </c>
      <c r="E222" s="421" t="s">
        <v>46</v>
      </c>
      <c r="F222" s="413"/>
      <c r="G222" s="413" t="s">
        <v>113</v>
      </c>
      <c r="H222" s="427" t="s">
        <v>104</v>
      </c>
      <c r="I222" s="30">
        <v>3</v>
      </c>
      <c r="J222" s="95">
        <v>3</v>
      </c>
      <c r="K222" s="339">
        <v>2513</v>
      </c>
      <c r="L222" s="339">
        <v>1438.5</v>
      </c>
      <c r="M222" s="339">
        <v>0</v>
      </c>
      <c r="N222" s="95">
        <v>19</v>
      </c>
      <c r="O222" s="29">
        <f>'Раздел 2'!C222</f>
        <v>599591.25450000004</v>
      </c>
      <c r="P222" s="29">
        <v>0</v>
      </c>
      <c r="Q222" s="29">
        <v>0</v>
      </c>
      <c r="R222" s="29">
        <f t="shared" si="29"/>
        <v>599591.25450000004</v>
      </c>
      <c r="S222" s="150">
        <f t="shared" si="30"/>
        <v>416.81700000000001</v>
      </c>
      <c r="T222" s="168">
        <v>32776.695215058789</v>
      </c>
      <c r="U222" s="44">
        <v>2027</v>
      </c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  <c r="CC222" s="12"/>
      <c r="CD222" s="12"/>
    </row>
    <row r="223" spans="1:82" s="8" customFormat="1" ht="13.35" customHeight="1" x14ac:dyDescent="0.2">
      <c r="A223" s="410">
        <f t="shared" si="31"/>
        <v>94</v>
      </c>
      <c r="B223" s="411" t="s">
        <v>804</v>
      </c>
      <c r="C223" s="412" t="s">
        <v>805</v>
      </c>
      <c r="D223" s="412" t="s">
        <v>172</v>
      </c>
      <c r="E223" s="421" t="s">
        <v>57</v>
      </c>
      <c r="F223" s="413"/>
      <c r="G223" s="413" t="s">
        <v>113</v>
      </c>
      <c r="H223" s="427" t="s">
        <v>104</v>
      </c>
      <c r="I223" s="30">
        <v>5</v>
      </c>
      <c r="J223" s="95">
        <v>2</v>
      </c>
      <c r="K223" s="339">
        <v>2495.56</v>
      </c>
      <c r="L223" s="339">
        <v>1728</v>
      </c>
      <c r="M223" s="339">
        <v>0</v>
      </c>
      <c r="N223" s="95">
        <v>30</v>
      </c>
      <c r="O223" s="29">
        <f>'Раздел 2'!C223</f>
        <v>609811.19999999995</v>
      </c>
      <c r="P223" s="29">
        <v>0</v>
      </c>
      <c r="Q223" s="29">
        <v>0</v>
      </c>
      <c r="R223" s="29">
        <f t="shared" si="29"/>
        <v>609811.19999999995</v>
      </c>
      <c r="S223" s="150">
        <f t="shared" si="30"/>
        <v>352.9</v>
      </c>
      <c r="T223" s="168">
        <v>18364.133839155009</v>
      </c>
      <c r="U223" s="44">
        <v>2027</v>
      </c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12"/>
      <c r="BX223" s="12"/>
      <c r="BY223" s="12"/>
      <c r="BZ223" s="12"/>
      <c r="CA223" s="12"/>
      <c r="CB223" s="12"/>
      <c r="CC223" s="12"/>
      <c r="CD223" s="12"/>
    </row>
    <row r="224" spans="1:82" s="8" customFormat="1" ht="13.35" customHeight="1" x14ac:dyDescent="0.2">
      <c r="A224" s="410">
        <f t="shared" si="31"/>
        <v>95</v>
      </c>
      <c r="B224" s="411" t="s">
        <v>862</v>
      </c>
      <c r="C224" s="412" t="s">
        <v>863</v>
      </c>
      <c r="D224" s="412" t="s">
        <v>172</v>
      </c>
      <c r="E224" s="421" t="s">
        <v>55</v>
      </c>
      <c r="F224" s="413"/>
      <c r="G224" s="413" t="s">
        <v>113</v>
      </c>
      <c r="H224" s="427" t="s">
        <v>104</v>
      </c>
      <c r="I224" s="30">
        <v>4</v>
      </c>
      <c r="J224" s="95">
        <v>2</v>
      </c>
      <c r="K224" s="339">
        <v>2430.8000000000002</v>
      </c>
      <c r="L224" s="339">
        <v>1420.7</v>
      </c>
      <c r="M224" s="339">
        <v>0</v>
      </c>
      <c r="N224" s="95">
        <v>36</v>
      </c>
      <c r="O224" s="29">
        <f>'Раздел 2'!C224</f>
        <v>660568.67200000002</v>
      </c>
      <c r="P224" s="29">
        <v>0</v>
      </c>
      <c r="Q224" s="29">
        <v>0</v>
      </c>
      <c r="R224" s="29">
        <f t="shared" si="29"/>
        <v>660568.67200000002</v>
      </c>
      <c r="S224" s="150">
        <f t="shared" si="30"/>
        <v>464.96</v>
      </c>
      <c r="T224" s="168">
        <v>32159.660276214323</v>
      </c>
      <c r="U224" s="44">
        <v>2027</v>
      </c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12"/>
      <c r="BX224" s="12"/>
      <c r="BY224" s="12"/>
      <c r="BZ224" s="12"/>
      <c r="CA224" s="12"/>
      <c r="CB224" s="12"/>
      <c r="CC224" s="12"/>
      <c r="CD224" s="12"/>
    </row>
    <row r="225" spans="1:82" s="8" customFormat="1" ht="13.35" customHeight="1" x14ac:dyDescent="0.2">
      <c r="A225" s="410">
        <f t="shared" si="31"/>
        <v>96</v>
      </c>
      <c r="B225" s="411" t="s">
        <v>858</v>
      </c>
      <c r="C225" s="412" t="s">
        <v>859</v>
      </c>
      <c r="D225" s="412" t="s">
        <v>172</v>
      </c>
      <c r="E225" s="421" t="s">
        <v>61</v>
      </c>
      <c r="F225" s="413"/>
      <c r="G225" s="413" t="s">
        <v>113</v>
      </c>
      <c r="H225" s="427" t="s">
        <v>104</v>
      </c>
      <c r="I225" s="30">
        <v>5</v>
      </c>
      <c r="J225" s="95">
        <v>4</v>
      </c>
      <c r="K225" s="339">
        <v>4855.22</v>
      </c>
      <c r="L225" s="339">
        <v>3374.5</v>
      </c>
      <c r="M225" s="339">
        <v>0</v>
      </c>
      <c r="N225" s="95">
        <v>78</v>
      </c>
      <c r="O225" s="29">
        <f>'Раздел 2'!C225</f>
        <v>1080852.3500000001</v>
      </c>
      <c r="P225" s="29">
        <v>0</v>
      </c>
      <c r="Q225" s="29">
        <v>0</v>
      </c>
      <c r="R225" s="29">
        <f t="shared" si="29"/>
        <v>1080852.3500000001</v>
      </c>
      <c r="S225" s="150">
        <f t="shared" si="30"/>
        <v>320.3</v>
      </c>
      <c r="T225" s="168">
        <v>18263.649867638916</v>
      </c>
      <c r="U225" s="44">
        <v>2027</v>
      </c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12"/>
      <c r="BX225" s="12"/>
      <c r="BY225" s="12"/>
      <c r="BZ225" s="12"/>
      <c r="CA225" s="12"/>
      <c r="CB225" s="12"/>
      <c r="CC225" s="12"/>
      <c r="CD225" s="12"/>
    </row>
    <row r="226" spans="1:82" s="8" customFormat="1" ht="13.35" customHeight="1" x14ac:dyDescent="0.2">
      <c r="A226" s="410">
        <f t="shared" si="31"/>
        <v>97</v>
      </c>
      <c r="B226" s="411" t="s">
        <v>830</v>
      </c>
      <c r="C226" s="412" t="s">
        <v>831</v>
      </c>
      <c r="D226" s="412" t="s">
        <v>172</v>
      </c>
      <c r="E226" s="421" t="s">
        <v>49</v>
      </c>
      <c r="F226" s="413"/>
      <c r="G226" s="413" t="s">
        <v>113</v>
      </c>
      <c r="H226" s="360" t="s">
        <v>105</v>
      </c>
      <c r="I226" s="30">
        <v>5</v>
      </c>
      <c r="J226" s="95">
        <v>4</v>
      </c>
      <c r="K226" s="339">
        <v>3560</v>
      </c>
      <c r="L226" s="339">
        <v>2346</v>
      </c>
      <c r="M226" s="339">
        <v>0</v>
      </c>
      <c r="N226" s="95">
        <v>80</v>
      </c>
      <c r="O226" s="29">
        <f>'Раздел 2'!C226</f>
        <v>704503.8</v>
      </c>
      <c r="P226" s="29">
        <v>0</v>
      </c>
      <c r="Q226" s="29">
        <v>0</v>
      </c>
      <c r="R226" s="29">
        <f t="shared" si="29"/>
        <v>704503.8</v>
      </c>
      <c r="S226" s="150">
        <f t="shared" si="30"/>
        <v>300.3</v>
      </c>
      <c r="T226" s="168">
        <v>18971.133230560736</v>
      </c>
      <c r="U226" s="44">
        <v>2027</v>
      </c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</row>
    <row r="227" spans="1:82" s="8" customFormat="1" ht="13.35" customHeight="1" x14ac:dyDescent="0.2">
      <c r="A227" s="410">
        <f t="shared" si="31"/>
        <v>98</v>
      </c>
      <c r="B227" s="411" t="s">
        <v>810</v>
      </c>
      <c r="C227" s="412" t="s">
        <v>811</v>
      </c>
      <c r="D227" s="412" t="s">
        <v>172</v>
      </c>
      <c r="E227" s="421" t="s">
        <v>62</v>
      </c>
      <c r="F227" s="413"/>
      <c r="G227" s="413" t="s">
        <v>113</v>
      </c>
      <c r="H227" s="360" t="s">
        <v>105</v>
      </c>
      <c r="I227" s="30">
        <v>5</v>
      </c>
      <c r="J227" s="95">
        <v>4</v>
      </c>
      <c r="K227" s="339">
        <v>4023</v>
      </c>
      <c r="L227" s="339">
        <v>3507</v>
      </c>
      <c r="M227" s="339">
        <v>0</v>
      </c>
      <c r="N227" s="95">
        <v>80</v>
      </c>
      <c r="O227" s="29">
        <f>'Раздел 2'!C227</f>
        <v>842732.10000000009</v>
      </c>
      <c r="P227" s="29">
        <v>0</v>
      </c>
      <c r="Q227" s="29">
        <v>0</v>
      </c>
      <c r="R227" s="29">
        <f t="shared" si="29"/>
        <v>842732.10000000009</v>
      </c>
      <c r="S227" s="150">
        <f t="shared" si="30"/>
        <v>240.30000000000004</v>
      </c>
      <c r="T227" s="168">
        <v>14354.756320489725</v>
      </c>
      <c r="U227" s="44">
        <v>2027</v>
      </c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  <c r="CD227" s="12"/>
    </row>
    <row r="228" spans="1:82" s="8" customFormat="1" ht="13.35" customHeight="1" x14ac:dyDescent="0.2">
      <c r="A228" s="410">
        <f t="shared" si="31"/>
        <v>99</v>
      </c>
      <c r="B228" s="411" t="s">
        <v>814</v>
      </c>
      <c r="C228" s="412" t="s">
        <v>815</v>
      </c>
      <c r="D228" s="412" t="s">
        <v>172</v>
      </c>
      <c r="E228" s="421" t="s">
        <v>49</v>
      </c>
      <c r="F228" s="413"/>
      <c r="G228" s="413" t="s">
        <v>113</v>
      </c>
      <c r="H228" s="360" t="s">
        <v>105</v>
      </c>
      <c r="I228" s="30">
        <v>5</v>
      </c>
      <c r="J228" s="95">
        <v>4</v>
      </c>
      <c r="K228" s="339">
        <v>4066</v>
      </c>
      <c r="L228" s="339">
        <v>3536</v>
      </c>
      <c r="M228" s="339">
        <v>0</v>
      </c>
      <c r="N228" s="95">
        <v>80</v>
      </c>
      <c r="O228" s="29">
        <f>'Раздел 2'!C228</f>
        <v>849700.8</v>
      </c>
      <c r="P228" s="29">
        <v>0</v>
      </c>
      <c r="Q228" s="29">
        <v>0</v>
      </c>
      <c r="R228" s="29">
        <f t="shared" si="29"/>
        <v>849700.8</v>
      </c>
      <c r="S228" s="150">
        <f t="shared" si="30"/>
        <v>240.3</v>
      </c>
      <c r="T228" s="168">
        <v>14388.612749251126</v>
      </c>
      <c r="U228" s="44">
        <v>2027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</row>
    <row r="229" spans="1:82" s="8" customFormat="1" ht="13.35" customHeight="1" x14ac:dyDescent="0.2">
      <c r="A229" s="410">
        <f t="shared" si="31"/>
        <v>100</v>
      </c>
      <c r="B229" s="411" t="s">
        <v>875</v>
      </c>
      <c r="C229" s="412" t="s">
        <v>876</v>
      </c>
      <c r="D229" s="412" t="s">
        <v>172</v>
      </c>
      <c r="E229" s="421" t="s">
        <v>60</v>
      </c>
      <c r="F229" s="413"/>
      <c r="G229" s="413" t="s">
        <v>113</v>
      </c>
      <c r="H229" s="427" t="s">
        <v>104</v>
      </c>
      <c r="I229" s="30">
        <v>4</v>
      </c>
      <c r="J229" s="95">
        <v>4</v>
      </c>
      <c r="K229" s="339">
        <v>3304.3</v>
      </c>
      <c r="L229" s="339">
        <v>3014.3</v>
      </c>
      <c r="M229" s="339">
        <v>0</v>
      </c>
      <c r="N229" s="95">
        <v>63</v>
      </c>
      <c r="O229" s="29">
        <f>'Раздел 2'!C229</f>
        <v>979526.92799999996</v>
      </c>
      <c r="P229" s="29">
        <v>0</v>
      </c>
      <c r="Q229" s="29">
        <v>0</v>
      </c>
      <c r="R229" s="29">
        <f t="shared" si="29"/>
        <v>979526.92799999996</v>
      </c>
      <c r="S229" s="150">
        <f t="shared" si="30"/>
        <v>324.95999999999998</v>
      </c>
      <c r="T229" s="168">
        <v>20631.894869408519</v>
      </c>
      <c r="U229" s="44">
        <v>2027</v>
      </c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  <c r="CD229" s="12"/>
    </row>
    <row r="230" spans="1:82" s="8" customFormat="1" ht="13.35" customHeight="1" x14ac:dyDescent="0.2">
      <c r="A230" s="410">
        <f t="shared" si="31"/>
        <v>101</v>
      </c>
      <c r="B230" s="411" t="s">
        <v>901</v>
      </c>
      <c r="C230" s="412" t="s">
        <v>902</v>
      </c>
      <c r="D230" s="412" t="s">
        <v>172</v>
      </c>
      <c r="E230" s="421" t="s">
        <v>60</v>
      </c>
      <c r="F230" s="413"/>
      <c r="G230" s="413" t="s">
        <v>113</v>
      </c>
      <c r="H230" s="427" t="s">
        <v>104</v>
      </c>
      <c r="I230" s="30">
        <v>5</v>
      </c>
      <c r="J230" s="95">
        <v>6</v>
      </c>
      <c r="K230" s="339">
        <v>6963.24</v>
      </c>
      <c r="L230" s="339">
        <v>5802.7</v>
      </c>
      <c r="M230" s="339">
        <v>0</v>
      </c>
      <c r="N230" s="95">
        <v>96</v>
      </c>
      <c r="O230" s="29">
        <f>'Раздел 2'!C230</f>
        <v>1922376.4829999998</v>
      </c>
      <c r="P230" s="29">
        <v>0</v>
      </c>
      <c r="Q230" s="29">
        <v>0</v>
      </c>
      <c r="R230" s="29">
        <f t="shared" si="29"/>
        <v>1922376.4829999998</v>
      </c>
      <c r="S230" s="150">
        <f t="shared" si="30"/>
        <v>331.28999999999996</v>
      </c>
      <c r="T230" s="168">
        <v>15297.868283639671</v>
      </c>
      <c r="U230" s="44">
        <v>2027</v>
      </c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  <c r="CC230" s="12"/>
      <c r="CD230" s="12"/>
    </row>
    <row r="231" spans="1:82" s="8" customFormat="1" ht="13.35" customHeight="1" x14ac:dyDescent="0.2">
      <c r="A231" s="410">
        <f t="shared" si="31"/>
        <v>102</v>
      </c>
      <c r="B231" s="411" t="s">
        <v>816</v>
      </c>
      <c r="C231" s="412" t="s">
        <v>817</v>
      </c>
      <c r="D231" s="412" t="s">
        <v>172</v>
      </c>
      <c r="E231" s="421" t="s">
        <v>62</v>
      </c>
      <c r="F231" s="413"/>
      <c r="G231" s="413" t="s">
        <v>113</v>
      </c>
      <c r="H231" s="360" t="s">
        <v>105</v>
      </c>
      <c r="I231" s="30">
        <v>5</v>
      </c>
      <c r="J231" s="95">
        <v>4</v>
      </c>
      <c r="K231" s="339">
        <v>4097</v>
      </c>
      <c r="L231" s="339">
        <v>3528</v>
      </c>
      <c r="M231" s="339">
        <v>0</v>
      </c>
      <c r="N231" s="95">
        <v>80</v>
      </c>
      <c r="O231" s="29">
        <f>'Раздел 2'!C231</f>
        <v>847778.4</v>
      </c>
      <c r="P231" s="29">
        <v>0</v>
      </c>
      <c r="Q231" s="29">
        <v>0</v>
      </c>
      <c r="R231" s="29">
        <f t="shared" si="29"/>
        <v>847778.4</v>
      </c>
      <c r="S231" s="150">
        <f t="shared" si="30"/>
        <v>240.3</v>
      </c>
      <c r="T231" s="168">
        <v>14528.761646148852</v>
      </c>
      <c r="U231" s="44">
        <v>2027</v>
      </c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</row>
    <row r="232" spans="1:82" s="8" customFormat="1" ht="13.35" customHeight="1" x14ac:dyDescent="0.2">
      <c r="A232" s="410">
        <f t="shared" si="31"/>
        <v>103</v>
      </c>
      <c r="B232" s="411" t="s">
        <v>933</v>
      </c>
      <c r="C232" s="412" t="s">
        <v>934</v>
      </c>
      <c r="D232" s="412" t="s">
        <v>172</v>
      </c>
      <c r="E232" s="421" t="s">
        <v>49</v>
      </c>
      <c r="F232" s="413"/>
      <c r="G232" s="413" t="s">
        <v>113</v>
      </c>
      <c r="H232" s="427" t="s">
        <v>104</v>
      </c>
      <c r="I232" s="30">
        <v>5</v>
      </c>
      <c r="J232" s="95">
        <v>2</v>
      </c>
      <c r="K232" s="339">
        <v>2044.2</v>
      </c>
      <c r="L232" s="339">
        <v>1911.2</v>
      </c>
      <c r="M232" s="339">
        <v>0</v>
      </c>
      <c r="N232" s="95">
        <v>47</v>
      </c>
      <c r="O232" s="29">
        <f>'Раздел 2'!C232</f>
        <v>674462.48</v>
      </c>
      <c r="P232" s="29">
        <v>0</v>
      </c>
      <c r="Q232" s="29">
        <v>0</v>
      </c>
      <c r="R232" s="29">
        <f t="shared" si="29"/>
        <v>674462.48</v>
      </c>
      <c r="S232" s="150">
        <f t="shared" si="30"/>
        <v>352.9</v>
      </c>
      <c r="T232" s="168">
        <v>13694.134986124</v>
      </c>
      <c r="U232" s="44">
        <v>2027</v>
      </c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  <c r="BZ232" s="12"/>
      <c r="CA232" s="12"/>
      <c r="CB232" s="12"/>
      <c r="CC232" s="12"/>
      <c r="CD232" s="12"/>
    </row>
    <row r="233" spans="1:82" s="8" customFormat="1" ht="13.35" customHeight="1" x14ac:dyDescent="0.2">
      <c r="A233" s="410">
        <f t="shared" si="31"/>
        <v>104</v>
      </c>
      <c r="B233" s="411" t="s">
        <v>1159</v>
      </c>
      <c r="C233" s="412" t="s">
        <v>800</v>
      </c>
      <c r="D233" s="412" t="s">
        <v>172</v>
      </c>
      <c r="E233" s="421" t="s">
        <v>50</v>
      </c>
      <c r="F233" s="413"/>
      <c r="G233" s="413" t="s">
        <v>113</v>
      </c>
      <c r="H233" s="427" t="s">
        <v>104</v>
      </c>
      <c r="I233" s="30">
        <v>4</v>
      </c>
      <c r="J233" s="95">
        <v>9</v>
      </c>
      <c r="K233" s="339">
        <v>6597.6</v>
      </c>
      <c r="L233" s="339">
        <v>5498</v>
      </c>
      <c r="M233" s="339">
        <v>0</v>
      </c>
      <c r="N233" s="95">
        <v>87</v>
      </c>
      <c r="O233" s="29">
        <f>'Раздел 2'!C233</f>
        <v>1385496</v>
      </c>
      <c r="P233" s="29">
        <v>0</v>
      </c>
      <c r="Q233" s="29">
        <v>0</v>
      </c>
      <c r="R233" s="29">
        <f t="shared" si="29"/>
        <v>1385496</v>
      </c>
      <c r="S233" s="150">
        <f t="shared" si="30"/>
        <v>252</v>
      </c>
      <c r="T233" s="168">
        <v>22479.575449552918</v>
      </c>
      <c r="U233" s="44">
        <v>2027</v>
      </c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</row>
    <row r="234" spans="1:82" s="8" customFormat="1" ht="13.35" customHeight="1" x14ac:dyDescent="0.2">
      <c r="A234" s="410">
        <f t="shared" si="31"/>
        <v>105</v>
      </c>
      <c r="B234" s="411" t="s">
        <v>895</v>
      </c>
      <c r="C234" s="412" t="s">
        <v>896</v>
      </c>
      <c r="D234" s="412" t="s">
        <v>172</v>
      </c>
      <c r="E234" s="421" t="s">
        <v>57</v>
      </c>
      <c r="F234" s="413"/>
      <c r="G234" s="413" t="s">
        <v>113</v>
      </c>
      <c r="H234" s="427" t="s">
        <v>104</v>
      </c>
      <c r="I234" s="30">
        <v>5</v>
      </c>
      <c r="J234" s="95">
        <v>3</v>
      </c>
      <c r="K234" s="339">
        <v>3438.7</v>
      </c>
      <c r="L234" s="339">
        <v>3103.1</v>
      </c>
      <c r="M234" s="339">
        <v>0</v>
      </c>
      <c r="N234" s="95">
        <v>46</v>
      </c>
      <c r="O234" s="29">
        <f>'Раздел 2'!C234</f>
        <v>1030772.2424999999</v>
      </c>
      <c r="P234" s="29">
        <v>0</v>
      </c>
      <c r="Q234" s="29">
        <v>0</v>
      </c>
      <c r="R234" s="29">
        <f t="shared" si="29"/>
        <v>1030772.2424999999</v>
      </c>
      <c r="S234" s="150">
        <f t="shared" si="30"/>
        <v>332.17500000000001</v>
      </c>
      <c r="T234" s="168">
        <v>14153.710222656846</v>
      </c>
      <c r="U234" s="44">
        <v>2027</v>
      </c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</row>
    <row r="235" spans="1:82" s="8" customFormat="1" ht="13.35" customHeight="1" x14ac:dyDescent="0.2">
      <c r="A235" s="410">
        <f t="shared" si="31"/>
        <v>106</v>
      </c>
      <c r="B235" s="411" t="s">
        <v>945</v>
      </c>
      <c r="C235" s="412" t="s">
        <v>946</v>
      </c>
      <c r="D235" s="412" t="s">
        <v>172</v>
      </c>
      <c r="E235" s="421" t="s">
        <v>55</v>
      </c>
      <c r="F235" s="413"/>
      <c r="G235" s="413" t="s">
        <v>113</v>
      </c>
      <c r="H235" s="427" t="s">
        <v>104</v>
      </c>
      <c r="I235" s="30">
        <v>4</v>
      </c>
      <c r="J235" s="95">
        <v>6</v>
      </c>
      <c r="K235" s="339">
        <v>3733.8</v>
      </c>
      <c r="L235" s="339">
        <v>2316.9</v>
      </c>
      <c r="M235" s="339">
        <v>0</v>
      </c>
      <c r="N235" s="95">
        <v>62</v>
      </c>
      <c r="O235" s="29">
        <f>'Раздел 2'!C235</f>
        <v>1113780.1680000003</v>
      </c>
      <c r="P235" s="29">
        <v>0</v>
      </c>
      <c r="Q235" s="29">
        <v>0</v>
      </c>
      <c r="R235" s="29">
        <f t="shared" si="29"/>
        <v>1113780.1680000003</v>
      </c>
      <c r="S235" s="150">
        <f t="shared" si="30"/>
        <v>480.72000000000008</v>
      </c>
      <c r="T235" s="168">
        <v>30334.272011154517</v>
      </c>
      <c r="U235" s="44">
        <v>2027</v>
      </c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  <c r="CD235" s="12"/>
    </row>
    <row r="236" spans="1:82" s="8" customFormat="1" ht="13.35" customHeight="1" x14ac:dyDescent="0.2">
      <c r="A236" s="410">
        <f t="shared" si="31"/>
        <v>107</v>
      </c>
      <c r="B236" s="411" t="s">
        <v>931</v>
      </c>
      <c r="C236" s="412" t="s">
        <v>932</v>
      </c>
      <c r="D236" s="412" t="s">
        <v>172</v>
      </c>
      <c r="E236" s="421" t="s">
        <v>44</v>
      </c>
      <c r="F236" s="413"/>
      <c r="G236" s="413" t="s">
        <v>113</v>
      </c>
      <c r="H236" s="427" t="s">
        <v>104</v>
      </c>
      <c r="I236" s="30">
        <v>5</v>
      </c>
      <c r="J236" s="95">
        <v>3</v>
      </c>
      <c r="K236" s="339">
        <v>2688</v>
      </c>
      <c r="L236" s="339">
        <v>2513.14</v>
      </c>
      <c r="M236" s="339">
        <v>0</v>
      </c>
      <c r="N236" s="95">
        <v>55</v>
      </c>
      <c r="O236" s="29">
        <f>'Раздел 2'!C236</f>
        <v>834802.27949999995</v>
      </c>
      <c r="P236" s="29">
        <v>0</v>
      </c>
      <c r="Q236" s="29">
        <v>0</v>
      </c>
      <c r="R236" s="29">
        <f t="shared" si="29"/>
        <v>834802.27949999995</v>
      </c>
      <c r="S236" s="150">
        <f t="shared" si="30"/>
        <v>332.17500000000001</v>
      </c>
      <c r="T236" s="168">
        <v>13672.852243982776</v>
      </c>
      <c r="U236" s="44">
        <v>2027</v>
      </c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</row>
    <row r="237" spans="1:82" s="8" customFormat="1" ht="13.35" customHeight="1" x14ac:dyDescent="0.2">
      <c r="A237" s="410">
        <f t="shared" si="31"/>
        <v>108</v>
      </c>
      <c r="B237" s="411" t="s">
        <v>903</v>
      </c>
      <c r="C237" s="412" t="s">
        <v>904</v>
      </c>
      <c r="D237" s="412" t="s">
        <v>172</v>
      </c>
      <c r="E237" s="421" t="s">
        <v>61</v>
      </c>
      <c r="F237" s="413"/>
      <c r="G237" s="413" t="s">
        <v>113</v>
      </c>
      <c r="H237" s="411" t="s">
        <v>1101</v>
      </c>
      <c r="I237" s="30">
        <v>5</v>
      </c>
      <c r="J237" s="95">
        <v>2</v>
      </c>
      <c r="K237" s="339">
        <v>2317.61</v>
      </c>
      <c r="L237" s="339">
        <v>1720</v>
      </c>
      <c r="M237" s="339">
        <v>0</v>
      </c>
      <c r="N237" s="95">
        <v>40</v>
      </c>
      <c r="O237" s="29">
        <f>'Раздел 2'!C237</f>
        <v>606988</v>
      </c>
      <c r="P237" s="29">
        <v>0</v>
      </c>
      <c r="Q237" s="29">
        <v>0</v>
      </c>
      <c r="R237" s="29">
        <f t="shared" si="29"/>
        <v>606988</v>
      </c>
      <c r="S237" s="150">
        <f t="shared" si="30"/>
        <v>352.9</v>
      </c>
      <c r="T237" s="168">
        <v>17160.022209841914</v>
      </c>
      <c r="U237" s="44">
        <v>2027</v>
      </c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  <c r="CD237" s="12"/>
    </row>
    <row r="238" spans="1:82" s="8" customFormat="1" ht="13.35" customHeight="1" x14ac:dyDescent="0.2">
      <c r="A238" s="410">
        <f t="shared" si="31"/>
        <v>109</v>
      </c>
      <c r="B238" s="411" t="s">
        <v>887</v>
      </c>
      <c r="C238" s="412" t="s">
        <v>888</v>
      </c>
      <c r="D238" s="412" t="s">
        <v>172</v>
      </c>
      <c r="E238" s="421" t="s">
        <v>61</v>
      </c>
      <c r="F238" s="413"/>
      <c r="G238" s="413" t="s">
        <v>113</v>
      </c>
      <c r="H238" s="427" t="s">
        <v>104</v>
      </c>
      <c r="I238" s="30">
        <v>5</v>
      </c>
      <c r="J238" s="95">
        <v>4</v>
      </c>
      <c r="K238" s="339">
        <v>3189</v>
      </c>
      <c r="L238" s="339">
        <v>2923</v>
      </c>
      <c r="M238" s="339">
        <v>0</v>
      </c>
      <c r="N238" s="95">
        <v>73</v>
      </c>
      <c r="O238" s="29">
        <f>'Раздел 2'!C238</f>
        <v>936236.9</v>
      </c>
      <c r="P238" s="29">
        <v>0</v>
      </c>
      <c r="Q238" s="29">
        <v>0</v>
      </c>
      <c r="R238" s="29">
        <f t="shared" si="29"/>
        <v>936236.9</v>
      </c>
      <c r="S238" s="150">
        <f t="shared" si="30"/>
        <v>320.3</v>
      </c>
      <c r="T238" s="168">
        <v>13927.825988119204</v>
      </c>
      <c r="U238" s="44">
        <v>2027</v>
      </c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/>
    </row>
    <row r="239" spans="1:82" s="8" customFormat="1" ht="13.35" customHeight="1" x14ac:dyDescent="0.2">
      <c r="A239" s="410">
        <f t="shared" si="31"/>
        <v>110</v>
      </c>
      <c r="B239" s="411" t="s">
        <v>897</v>
      </c>
      <c r="C239" s="412" t="s">
        <v>898</v>
      </c>
      <c r="D239" s="412" t="s">
        <v>172</v>
      </c>
      <c r="E239" s="421" t="s">
        <v>61</v>
      </c>
      <c r="F239" s="413"/>
      <c r="G239" s="413" t="s">
        <v>113</v>
      </c>
      <c r="H239" s="360" t="s">
        <v>105</v>
      </c>
      <c r="I239" s="30">
        <v>5</v>
      </c>
      <c r="J239" s="95">
        <v>4</v>
      </c>
      <c r="K239" s="339">
        <v>4025</v>
      </c>
      <c r="L239" s="339">
        <v>3503</v>
      </c>
      <c r="M239" s="339">
        <v>0</v>
      </c>
      <c r="N239" s="95">
        <v>80</v>
      </c>
      <c r="O239" s="29">
        <f>'Раздел 2'!C239</f>
        <v>841770.9</v>
      </c>
      <c r="P239" s="29">
        <v>0</v>
      </c>
      <c r="Q239" s="29">
        <v>0</v>
      </c>
      <c r="R239" s="29">
        <f t="shared" si="29"/>
        <v>841770.9</v>
      </c>
      <c r="S239" s="150">
        <f t="shared" si="30"/>
        <v>240.3</v>
      </c>
      <c r="T239" s="168">
        <v>14377.890326809313</v>
      </c>
      <c r="U239" s="44">
        <v>2027</v>
      </c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</row>
    <row r="240" spans="1:82" s="22" customFormat="1" ht="13.35" customHeight="1" x14ac:dyDescent="0.2">
      <c r="A240" s="569" t="s">
        <v>1105</v>
      </c>
      <c r="B240" s="569"/>
      <c r="C240" s="178"/>
      <c r="D240" s="178"/>
      <c r="E240" s="178">
        <v>110</v>
      </c>
      <c r="F240" s="178"/>
      <c r="G240" s="178"/>
      <c r="H240" s="179"/>
      <c r="I240" s="178"/>
      <c r="J240" s="181"/>
      <c r="K240" s="183">
        <f>SUM(K130:K239)</f>
        <v>260750.31999999995</v>
      </c>
      <c r="L240" s="183">
        <f t="shared" ref="L240:R240" si="32">SUM(L130:L239)</f>
        <v>213585.13000000003</v>
      </c>
      <c r="M240" s="183">
        <f t="shared" si="32"/>
        <v>0</v>
      </c>
      <c r="N240" s="183">
        <f t="shared" si="32"/>
        <v>4856</v>
      </c>
      <c r="O240" s="183">
        <f t="shared" si="32"/>
        <v>147854716.59560707</v>
      </c>
      <c r="P240" s="183">
        <f t="shared" si="32"/>
        <v>0</v>
      </c>
      <c r="Q240" s="183">
        <f t="shared" si="32"/>
        <v>0</v>
      </c>
      <c r="R240" s="183">
        <f t="shared" si="32"/>
        <v>147854716.59560707</v>
      </c>
      <c r="S240" s="194"/>
      <c r="T240" s="195"/>
      <c r="U240" s="186"/>
      <c r="V240" s="12"/>
      <c r="W240" s="12"/>
      <c r="X240" s="12"/>
      <c r="Y240" s="12"/>
      <c r="Z240" s="12"/>
      <c r="AA240" s="12"/>
      <c r="AB240" s="12"/>
      <c r="AC240" s="12"/>
      <c r="AD240" s="12"/>
      <c r="AE240" s="143"/>
      <c r="AF240" s="51"/>
      <c r="AG240" s="51"/>
      <c r="AH240" s="51"/>
      <c r="AI240" s="51"/>
      <c r="AJ240" s="51"/>
      <c r="AK240" s="51"/>
      <c r="AL240" s="51"/>
      <c r="AM240" s="51"/>
      <c r="AN240" s="51"/>
      <c r="AO240" s="51"/>
      <c r="AP240" s="51"/>
      <c r="AQ240" s="51"/>
      <c r="AR240" s="51"/>
      <c r="AS240" s="51"/>
      <c r="AT240" s="51"/>
      <c r="AU240" s="51"/>
      <c r="AV240" s="51"/>
      <c r="AW240" s="51"/>
      <c r="AX240" s="51"/>
      <c r="AY240" s="51"/>
      <c r="AZ240" s="51"/>
      <c r="BA240" s="51"/>
      <c r="BB240" s="51"/>
      <c r="BC240" s="51"/>
      <c r="BD240" s="51"/>
      <c r="BE240" s="51"/>
      <c r="BF240" s="51"/>
      <c r="BG240" s="51"/>
      <c r="BH240" s="51"/>
      <c r="BI240" s="51"/>
      <c r="BJ240" s="51"/>
      <c r="BK240" s="51"/>
      <c r="BL240" s="51"/>
      <c r="BM240" s="51"/>
      <c r="BN240" s="51"/>
      <c r="BO240" s="51"/>
      <c r="BP240" s="51"/>
      <c r="BQ240" s="51"/>
      <c r="BR240" s="51"/>
      <c r="BS240" s="51"/>
      <c r="BT240" s="51"/>
      <c r="BU240" s="51"/>
      <c r="BV240" s="51"/>
      <c r="BW240" s="51"/>
      <c r="BX240" s="51"/>
      <c r="BY240" s="51"/>
      <c r="BZ240" s="51"/>
      <c r="CA240" s="51"/>
      <c r="CB240" s="51"/>
      <c r="CC240" s="51"/>
      <c r="CD240" s="51"/>
    </row>
    <row r="241" spans="1:82" s="5" customFormat="1" ht="13.35" customHeight="1" x14ac:dyDescent="0.2">
      <c r="A241" s="568" t="s">
        <v>88</v>
      </c>
      <c r="B241" s="568"/>
      <c r="C241" s="119"/>
      <c r="D241" s="119"/>
      <c r="E241" s="118">
        <f>E74+E240+E129</f>
        <v>219</v>
      </c>
      <c r="F241" s="118"/>
      <c r="G241" s="118"/>
      <c r="H241" s="118"/>
      <c r="I241" s="118"/>
      <c r="J241" s="118"/>
      <c r="K241" s="127">
        <f t="shared" ref="K241:R241" si="33">K74+K240+K129</f>
        <v>526966.81999999995</v>
      </c>
      <c r="L241" s="127">
        <f t="shared" si="33"/>
        <v>424011.96000000008</v>
      </c>
      <c r="M241" s="127">
        <f t="shared" si="33"/>
        <v>20142.560000000001</v>
      </c>
      <c r="N241" s="127">
        <f t="shared" si="33"/>
        <v>9348</v>
      </c>
      <c r="O241" s="127">
        <f t="shared" si="33"/>
        <v>676330972.02510571</v>
      </c>
      <c r="P241" s="127">
        <f t="shared" si="33"/>
        <v>0</v>
      </c>
      <c r="Q241" s="127">
        <f t="shared" si="33"/>
        <v>0</v>
      </c>
      <c r="R241" s="127">
        <f t="shared" si="33"/>
        <v>676330972.02510571</v>
      </c>
      <c r="S241" s="140"/>
      <c r="T241" s="148"/>
      <c r="U241" s="56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  <c r="CD241" s="12"/>
    </row>
    <row r="242" spans="1:82" s="2" customFormat="1" ht="13.35" customHeight="1" x14ac:dyDescent="0.2">
      <c r="A242" s="410"/>
      <c r="B242" s="701" t="s">
        <v>69</v>
      </c>
      <c r="C242" s="413"/>
      <c r="D242" s="413"/>
      <c r="E242" s="410"/>
      <c r="F242" s="410"/>
      <c r="G242" s="410"/>
      <c r="H242" s="411"/>
      <c r="I242" s="89"/>
      <c r="J242" s="91"/>
      <c r="K242" s="29"/>
      <c r="L242" s="29"/>
      <c r="M242" s="30"/>
      <c r="N242" s="95"/>
      <c r="O242" s="89"/>
      <c r="P242" s="89"/>
      <c r="Q242" s="89"/>
      <c r="R242" s="88"/>
      <c r="S242" s="150"/>
      <c r="T242" s="149"/>
      <c r="U242" s="44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</row>
    <row r="243" spans="1:82" s="2" customFormat="1" ht="13.35" customHeight="1" x14ac:dyDescent="0.2">
      <c r="A243" s="410">
        <v>1</v>
      </c>
      <c r="B243" s="411" t="s">
        <v>1258</v>
      </c>
      <c r="C243" s="410" t="s">
        <v>1259</v>
      </c>
      <c r="D243" s="410" t="s">
        <v>1260</v>
      </c>
      <c r="E243" s="410">
        <v>1964</v>
      </c>
      <c r="F243" s="410"/>
      <c r="G243" s="410" t="s">
        <v>114</v>
      </c>
      <c r="H243" s="427" t="s">
        <v>104</v>
      </c>
      <c r="I243" s="30">
        <v>4</v>
      </c>
      <c r="J243" s="95">
        <v>2</v>
      </c>
      <c r="K243" s="339">
        <v>1363.8</v>
      </c>
      <c r="L243" s="339">
        <v>1264.0999999999999</v>
      </c>
      <c r="M243" s="339">
        <v>0</v>
      </c>
      <c r="N243" s="30">
        <v>32</v>
      </c>
      <c r="O243" s="29">
        <f>'Раздел 2'!C243</f>
        <v>9936961.1658401974</v>
      </c>
      <c r="P243" s="29">
        <v>0</v>
      </c>
      <c r="Q243" s="29">
        <v>0</v>
      </c>
      <c r="R243" s="29">
        <f t="shared" ref="R243:R249" si="34">O243</f>
        <v>9936961.1658401974</v>
      </c>
      <c r="S243" s="150">
        <f t="shared" ref="S243:S249" si="35">O243/L243</f>
        <v>7860.8980031961064</v>
      </c>
      <c r="T243" s="168">
        <v>37078.289999999994</v>
      </c>
      <c r="U243" s="44">
        <v>2025</v>
      </c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</row>
    <row r="244" spans="1:82" s="2" customFormat="1" ht="12.75" customHeight="1" x14ac:dyDescent="0.2">
      <c r="A244" s="410">
        <v>2</v>
      </c>
      <c r="B244" s="415" t="s">
        <v>303</v>
      </c>
      <c r="C244" s="410" t="s">
        <v>304</v>
      </c>
      <c r="D244" s="410" t="s">
        <v>168</v>
      </c>
      <c r="E244" s="410" t="s">
        <v>58</v>
      </c>
      <c r="F244" s="410"/>
      <c r="G244" s="413" t="s">
        <v>113</v>
      </c>
      <c r="H244" s="427" t="s">
        <v>104</v>
      </c>
      <c r="I244" s="30">
        <v>4</v>
      </c>
      <c r="J244" s="95">
        <v>2</v>
      </c>
      <c r="K244" s="339">
        <v>1398.5</v>
      </c>
      <c r="L244" s="339">
        <v>1112.9000000000001</v>
      </c>
      <c r="M244" s="339">
        <v>0</v>
      </c>
      <c r="N244" s="95">
        <v>28</v>
      </c>
      <c r="O244" s="29">
        <f>'Раздел 2'!C244</f>
        <v>517453.984</v>
      </c>
      <c r="P244" s="29">
        <v>0</v>
      </c>
      <c r="Q244" s="29">
        <v>0</v>
      </c>
      <c r="R244" s="29">
        <f t="shared" si="34"/>
        <v>517453.984</v>
      </c>
      <c r="S244" s="150">
        <f t="shared" si="35"/>
        <v>464.96</v>
      </c>
      <c r="T244" s="171">
        <v>26707.185197620522</v>
      </c>
      <c r="U244" s="44">
        <v>2025</v>
      </c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</row>
    <row r="245" spans="1:82" s="2" customFormat="1" ht="13.35" customHeight="1" x14ac:dyDescent="0.2">
      <c r="A245" s="410">
        <v>3</v>
      </c>
      <c r="B245" s="411" t="s">
        <v>309</v>
      </c>
      <c r="C245" s="410" t="s">
        <v>310</v>
      </c>
      <c r="D245" s="410" t="s">
        <v>168</v>
      </c>
      <c r="E245" s="410" t="s">
        <v>62</v>
      </c>
      <c r="F245" s="410"/>
      <c r="G245" s="410" t="s">
        <v>114</v>
      </c>
      <c r="H245" s="411" t="s">
        <v>1102</v>
      </c>
      <c r="I245" s="30">
        <v>2</v>
      </c>
      <c r="J245" s="95">
        <v>1</v>
      </c>
      <c r="K245" s="339">
        <v>371.3</v>
      </c>
      <c r="L245" s="339">
        <v>343.3</v>
      </c>
      <c r="M245" s="339">
        <v>0</v>
      </c>
      <c r="N245" s="30">
        <v>8</v>
      </c>
      <c r="O245" s="29">
        <f>'Раздел 2'!C245</f>
        <v>231766.63620000001</v>
      </c>
      <c r="P245" s="29">
        <v>0</v>
      </c>
      <c r="Q245" s="29">
        <v>0</v>
      </c>
      <c r="R245" s="29">
        <f t="shared" si="34"/>
        <v>231766.63620000001</v>
      </c>
      <c r="S245" s="150">
        <f t="shared" si="35"/>
        <v>675.11400000000003</v>
      </c>
      <c r="T245" s="168">
        <v>23080.636049970482</v>
      </c>
      <c r="U245" s="44">
        <v>2025</v>
      </c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</row>
    <row r="246" spans="1:82" s="2" customFormat="1" ht="13.35" customHeight="1" x14ac:dyDescent="0.2">
      <c r="A246" s="410">
        <v>4</v>
      </c>
      <c r="B246" s="415" t="s">
        <v>301</v>
      </c>
      <c r="C246" s="410" t="s">
        <v>302</v>
      </c>
      <c r="D246" s="410" t="s">
        <v>168</v>
      </c>
      <c r="E246" s="410" t="s">
        <v>58</v>
      </c>
      <c r="F246" s="410"/>
      <c r="G246" s="413" t="s">
        <v>113</v>
      </c>
      <c r="H246" s="427" t="s">
        <v>104</v>
      </c>
      <c r="I246" s="30">
        <v>4</v>
      </c>
      <c r="J246" s="95">
        <v>2</v>
      </c>
      <c r="K246" s="339">
        <v>1417.6</v>
      </c>
      <c r="L246" s="339">
        <v>1262.3</v>
      </c>
      <c r="M246" s="339">
        <v>0</v>
      </c>
      <c r="N246" s="95">
        <v>31</v>
      </c>
      <c r="O246" s="29">
        <f>'Раздел 2'!C246</f>
        <v>586919.00799999991</v>
      </c>
      <c r="P246" s="29">
        <v>0</v>
      </c>
      <c r="Q246" s="29">
        <v>0</v>
      </c>
      <c r="R246" s="29">
        <f t="shared" si="34"/>
        <v>586919.00799999991</v>
      </c>
      <c r="S246" s="150">
        <f t="shared" si="35"/>
        <v>464.95999999999992</v>
      </c>
      <c r="T246" s="171">
        <v>23918.249237245553</v>
      </c>
      <c r="U246" s="44">
        <v>2025</v>
      </c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</row>
    <row r="247" spans="1:82" s="2" customFormat="1" ht="12.75" customHeight="1" x14ac:dyDescent="0.2">
      <c r="A247" s="410">
        <v>5</v>
      </c>
      <c r="B247" s="415" t="s">
        <v>298</v>
      </c>
      <c r="C247" s="410" t="s">
        <v>299</v>
      </c>
      <c r="D247" s="410" t="s">
        <v>168</v>
      </c>
      <c r="E247" s="410" t="s">
        <v>44</v>
      </c>
      <c r="F247" s="410"/>
      <c r="G247" s="413" t="s">
        <v>113</v>
      </c>
      <c r="H247" s="427" t="s">
        <v>104</v>
      </c>
      <c r="I247" s="30">
        <v>4</v>
      </c>
      <c r="J247" s="95">
        <v>2</v>
      </c>
      <c r="K247" s="339">
        <v>1371.5</v>
      </c>
      <c r="L247" s="339">
        <v>1271.7</v>
      </c>
      <c r="M247" s="339">
        <v>0</v>
      </c>
      <c r="N247" s="95">
        <v>32</v>
      </c>
      <c r="O247" s="29">
        <f>'Раздел 2'!C247</f>
        <v>250000</v>
      </c>
      <c r="P247" s="29">
        <v>0</v>
      </c>
      <c r="Q247" s="29">
        <v>0</v>
      </c>
      <c r="R247" s="29">
        <f t="shared" si="34"/>
        <v>250000</v>
      </c>
      <c r="S247" s="150">
        <f t="shared" si="35"/>
        <v>196.58724541951719</v>
      </c>
      <c r="T247" s="149">
        <v>22988.201383689266</v>
      </c>
      <c r="U247" s="44">
        <v>2025</v>
      </c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</row>
    <row r="248" spans="1:82" s="2" customFormat="1" ht="12.75" customHeight="1" x14ac:dyDescent="0.2">
      <c r="A248" s="361">
        <v>6</v>
      </c>
      <c r="B248" s="418" t="s">
        <v>300</v>
      </c>
      <c r="C248" s="361" t="s">
        <v>299</v>
      </c>
      <c r="D248" s="361" t="s">
        <v>168</v>
      </c>
      <c r="E248" s="361" t="s">
        <v>44</v>
      </c>
      <c r="F248" s="361"/>
      <c r="G248" s="417" t="s">
        <v>113</v>
      </c>
      <c r="H248" s="427" t="s">
        <v>104</v>
      </c>
      <c r="I248" s="52">
        <v>4</v>
      </c>
      <c r="J248" s="85">
        <v>2</v>
      </c>
      <c r="K248" s="336">
        <v>1339.3</v>
      </c>
      <c r="L248" s="336">
        <v>1253.3</v>
      </c>
      <c r="M248" s="336">
        <v>0</v>
      </c>
      <c r="N248" s="85">
        <v>32</v>
      </c>
      <c r="O248" s="29">
        <f>'Раздел 2'!C248</f>
        <v>582734.3679999999</v>
      </c>
      <c r="P248" s="29">
        <v>0</v>
      </c>
      <c r="Q248" s="29">
        <v>0</v>
      </c>
      <c r="R248" s="29">
        <f t="shared" si="34"/>
        <v>582734.3679999999</v>
      </c>
      <c r="S248" s="150">
        <f t="shared" si="35"/>
        <v>464.95999999999992</v>
      </c>
      <c r="T248" s="149">
        <v>22782.392709556992</v>
      </c>
      <c r="U248" s="44">
        <v>2025</v>
      </c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</row>
    <row r="249" spans="1:82" s="2" customFormat="1" ht="12.75" customHeight="1" x14ac:dyDescent="0.2">
      <c r="A249" s="410">
        <v>7</v>
      </c>
      <c r="B249" s="415" t="s">
        <v>305</v>
      </c>
      <c r="C249" s="410" t="s">
        <v>306</v>
      </c>
      <c r="D249" s="410" t="s">
        <v>168</v>
      </c>
      <c r="E249" s="410" t="s">
        <v>108</v>
      </c>
      <c r="F249" s="410"/>
      <c r="G249" s="410" t="s">
        <v>114</v>
      </c>
      <c r="H249" s="427" t="s">
        <v>104</v>
      </c>
      <c r="I249" s="352">
        <v>3</v>
      </c>
      <c r="J249" s="95">
        <v>2</v>
      </c>
      <c r="K249" s="339">
        <v>1297.8</v>
      </c>
      <c r="L249" s="339">
        <v>1224.8</v>
      </c>
      <c r="M249" s="339">
        <v>0</v>
      </c>
      <c r="N249" s="95">
        <v>25</v>
      </c>
      <c r="O249" s="29">
        <f>'Раздел 2'!C249</f>
        <v>8232479.3225116776</v>
      </c>
      <c r="P249" s="29">
        <v>0</v>
      </c>
      <c r="Q249" s="29">
        <v>0</v>
      </c>
      <c r="R249" s="29">
        <f t="shared" si="34"/>
        <v>8232479.3225116776</v>
      </c>
      <c r="S249" s="150">
        <f t="shared" si="35"/>
        <v>6721.4886695882415</v>
      </c>
      <c r="T249" s="171">
        <v>22119.891783736395</v>
      </c>
      <c r="U249" s="353">
        <v>2025</v>
      </c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</row>
    <row r="250" spans="1:82" s="3" customFormat="1" ht="12.75" customHeight="1" x14ac:dyDescent="0.2">
      <c r="A250" s="569" t="s">
        <v>1204</v>
      </c>
      <c r="B250" s="569"/>
      <c r="C250" s="196"/>
      <c r="D250" s="196"/>
      <c r="E250" s="178">
        <v>7</v>
      </c>
      <c r="F250" s="178"/>
      <c r="G250" s="178"/>
      <c r="H250" s="179"/>
      <c r="I250" s="178"/>
      <c r="J250" s="181"/>
      <c r="K250" s="183">
        <f t="shared" ref="K250:R250" si="36">SUM(K243:K249)</f>
        <v>8559.8000000000011</v>
      </c>
      <c r="L250" s="183">
        <f t="shared" si="36"/>
        <v>7732.4000000000005</v>
      </c>
      <c r="M250" s="183">
        <f t="shared" si="36"/>
        <v>0</v>
      </c>
      <c r="N250" s="183">
        <f t="shared" si="36"/>
        <v>188</v>
      </c>
      <c r="O250" s="183">
        <f t="shared" si="36"/>
        <v>20338314.484551873</v>
      </c>
      <c r="P250" s="183">
        <f t="shared" si="36"/>
        <v>0</v>
      </c>
      <c r="Q250" s="183">
        <f t="shared" si="36"/>
        <v>0</v>
      </c>
      <c r="R250" s="183">
        <f t="shared" si="36"/>
        <v>20338314.484551873</v>
      </c>
      <c r="S250" s="194"/>
      <c r="T250" s="197"/>
      <c r="U250" s="186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</row>
    <row r="251" spans="1:82" s="2" customFormat="1" ht="13.35" customHeight="1" x14ac:dyDescent="0.2">
      <c r="A251" s="410">
        <v>1</v>
      </c>
      <c r="B251" s="415" t="s">
        <v>307</v>
      </c>
      <c r="C251" s="410" t="s">
        <v>308</v>
      </c>
      <c r="D251" s="410" t="s">
        <v>168</v>
      </c>
      <c r="E251" s="410" t="s">
        <v>127</v>
      </c>
      <c r="F251" s="410"/>
      <c r="G251" s="410" t="s">
        <v>114</v>
      </c>
      <c r="H251" s="427" t="s">
        <v>104</v>
      </c>
      <c r="I251" s="30">
        <v>4</v>
      </c>
      <c r="J251" s="95">
        <v>3</v>
      </c>
      <c r="K251" s="339">
        <v>1759.4</v>
      </c>
      <c r="L251" s="339">
        <v>1361.4</v>
      </c>
      <c r="M251" s="339">
        <v>0</v>
      </c>
      <c r="N251" s="95">
        <v>38</v>
      </c>
      <c r="O251" s="29">
        <f>'Раздел 2'!C251</f>
        <v>11306375.632943138</v>
      </c>
      <c r="P251" s="29">
        <v>0</v>
      </c>
      <c r="Q251" s="29">
        <v>0</v>
      </c>
      <c r="R251" s="29">
        <f t="shared" ref="R251:R255" si="37">O251</f>
        <v>11306375.632943138</v>
      </c>
      <c r="S251" s="150">
        <f t="shared" ref="S251:S255" si="38">O251/L251</f>
        <v>8304.9622689460393</v>
      </c>
      <c r="T251" s="171">
        <v>26978.589942999984</v>
      </c>
      <c r="U251" s="44">
        <v>2026</v>
      </c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</row>
    <row r="252" spans="1:82" s="2" customFormat="1" ht="12.75" customHeight="1" x14ac:dyDescent="0.2">
      <c r="A252" s="410">
        <v>2</v>
      </c>
      <c r="B252" s="415" t="s">
        <v>296</v>
      </c>
      <c r="C252" s="410" t="s">
        <v>297</v>
      </c>
      <c r="D252" s="410" t="s">
        <v>168</v>
      </c>
      <c r="E252" s="410" t="s">
        <v>49</v>
      </c>
      <c r="F252" s="410"/>
      <c r="G252" s="410" t="s">
        <v>114</v>
      </c>
      <c r="H252" s="427" t="s">
        <v>104</v>
      </c>
      <c r="I252" s="30">
        <v>5</v>
      </c>
      <c r="J252" s="95">
        <v>4</v>
      </c>
      <c r="K252" s="339">
        <v>4229.8</v>
      </c>
      <c r="L252" s="339">
        <v>3155.9</v>
      </c>
      <c r="M252" s="339">
        <v>0</v>
      </c>
      <c r="N252" s="95">
        <v>83</v>
      </c>
      <c r="O252" s="29">
        <f>'Раздел 2'!C252</f>
        <v>23694164.446038924</v>
      </c>
      <c r="P252" s="29">
        <v>0</v>
      </c>
      <c r="Q252" s="29">
        <v>0</v>
      </c>
      <c r="R252" s="29">
        <f t="shared" si="37"/>
        <v>23694164.446038924</v>
      </c>
      <c r="S252" s="150">
        <f t="shared" si="38"/>
        <v>7507.8945613102196</v>
      </c>
      <c r="T252" s="171">
        <v>22429.017868136896</v>
      </c>
      <c r="U252" s="44">
        <v>2026</v>
      </c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</row>
    <row r="253" spans="1:82" s="2" customFormat="1" ht="12.75" customHeight="1" x14ac:dyDescent="0.2">
      <c r="A253" s="410">
        <v>3</v>
      </c>
      <c r="B253" s="411" t="s">
        <v>601</v>
      </c>
      <c r="C253" s="410" t="s">
        <v>602</v>
      </c>
      <c r="D253" s="410" t="s">
        <v>174</v>
      </c>
      <c r="E253" s="410" t="s">
        <v>62</v>
      </c>
      <c r="F253" s="410"/>
      <c r="G253" s="413" t="s">
        <v>113</v>
      </c>
      <c r="H253" s="427" t="s">
        <v>104</v>
      </c>
      <c r="I253" s="30">
        <v>4</v>
      </c>
      <c r="J253" s="95">
        <v>2</v>
      </c>
      <c r="K253" s="339">
        <v>1378.2</v>
      </c>
      <c r="L253" s="339">
        <v>1206.3</v>
      </c>
      <c r="M253" s="339">
        <v>0</v>
      </c>
      <c r="N253" s="30">
        <v>29</v>
      </c>
      <c r="O253" s="29">
        <f>'Раздел 2'!C253</f>
        <v>560881.24799999991</v>
      </c>
      <c r="P253" s="29">
        <v>0</v>
      </c>
      <c r="Q253" s="29">
        <v>0</v>
      </c>
      <c r="R253" s="29">
        <f t="shared" si="37"/>
        <v>560881.24799999991</v>
      </c>
      <c r="S253" s="150">
        <f t="shared" si="38"/>
        <v>464.95999999999992</v>
      </c>
      <c r="T253" s="147">
        <v>24324.75017113272</v>
      </c>
      <c r="U253" s="44">
        <v>2026</v>
      </c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</row>
    <row r="254" spans="1:82" s="2" customFormat="1" ht="12.75" customHeight="1" x14ac:dyDescent="0.2">
      <c r="A254" s="361">
        <v>4</v>
      </c>
      <c r="B254" s="360" t="s">
        <v>603</v>
      </c>
      <c r="C254" s="361" t="s">
        <v>600</v>
      </c>
      <c r="D254" s="361" t="s">
        <v>174</v>
      </c>
      <c r="E254" s="361" t="s">
        <v>62</v>
      </c>
      <c r="F254" s="361"/>
      <c r="G254" s="361" t="s">
        <v>114</v>
      </c>
      <c r="H254" s="360" t="s">
        <v>1102</v>
      </c>
      <c r="I254" s="52">
        <v>2</v>
      </c>
      <c r="J254" s="85">
        <v>3</v>
      </c>
      <c r="K254" s="336">
        <v>581.9</v>
      </c>
      <c r="L254" s="336">
        <v>520.6</v>
      </c>
      <c r="M254" s="336">
        <v>0</v>
      </c>
      <c r="N254" s="52">
        <v>12</v>
      </c>
      <c r="O254" s="29">
        <f>'Раздел 2'!C254</f>
        <v>307818.28560000006</v>
      </c>
      <c r="P254" s="29">
        <v>0</v>
      </c>
      <c r="Q254" s="29">
        <v>0</v>
      </c>
      <c r="R254" s="29">
        <f t="shared" si="37"/>
        <v>307818.28560000006</v>
      </c>
      <c r="S254" s="150">
        <f t="shared" si="38"/>
        <v>591.27600000000007</v>
      </c>
      <c r="T254" s="147">
        <v>18805.270932005398</v>
      </c>
      <c r="U254" s="353">
        <v>2026</v>
      </c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</row>
    <row r="255" spans="1:82" s="2" customFormat="1" ht="12.75" customHeight="1" x14ac:dyDescent="0.2">
      <c r="A255" s="410">
        <v>5</v>
      </c>
      <c r="B255" s="411" t="s">
        <v>599</v>
      </c>
      <c r="C255" s="410" t="s">
        <v>600</v>
      </c>
      <c r="D255" s="410" t="s">
        <v>174</v>
      </c>
      <c r="E255" s="410" t="s">
        <v>62</v>
      </c>
      <c r="F255" s="410"/>
      <c r="G255" s="410" t="s">
        <v>114</v>
      </c>
      <c r="H255" s="427" t="s">
        <v>104</v>
      </c>
      <c r="I255" s="352">
        <v>3</v>
      </c>
      <c r="J255" s="95">
        <v>4</v>
      </c>
      <c r="K255" s="339">
        <v>2003.64</v>
      </c>
      <c r="L255" s="339">
        <v>1833.14</v>
      </c>
      <c r="M255" s="339">
        <v>0</v>
      </c>
      <c r="N255" s="352">
        <v>29</v>
      </c>
      <c r="O255" s="29">
        <f>'Раздел 2'!C255</f>
        <v>13836786.418817053</v>
      </c>
      <c r="P255" s="29">
        <v>0</v>
      </c>
      <c r="Q255" s="29">
        <v>0</v>
      </c>
      <c r="R255" s="29">
        <f t="shared" si="37"/>
        <v>13836786.418817053</v>
      </c>
      <c r="S255" s="150">
        <f t="shared" si="38"/>
        <v>7548.1340316708229</v>
      </c>
      <c r="T255" s="147">
        <v>21398.715881559998</v>
      </c>
      <c r="U255" s="353">
        <v>2026</v>
      </c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</row>
    <row r="256" spans="1:82" s="2" customFormat="1" ht="12.75" customHeight="1" x14ac:dyDescent="0.2">
      <c r="A256" s="569" t="s">
        <v>1205</v>
      </c>
      <c r="B256" s="569"/>
      <c r="C256" s="196"/>
      <c r="D256" s="196"/>
      <c r="E256" s="178">
        <v>5</v>
      </c>
      <c r="F256" s="178"/>
      <c r="G256" s="178"/>
      <c r="H256" s="179"/>
      <c r="I256" s="178"/>
      <c r="J256" s="181"/>
      <c r="K256" s="183">
        <f t="shared" ref="K256:R256" si="39">SUM(K251:K255)</f>
        <v>9952.94</v>
      </c>
      <c r="L256" s="183">
        <f t="shared" si="39"/>
        <v>8077.3400000000011</v>
      </c>
      <c r="M256" s="183">
        <f t="shared" si="39"/>
        <v>0</v>
      </c>
      <c r="N256" s="183">
        <f t="shared" si="39"/>
        <v>191</v>
      </c>
      <c r="O256" s="183">
        <f t="shared" si="39"/>
        <v>49706026.031399116</v>
      </c>
      <c r="P256" s="183">
        <f t="shared" si="39"/>
        <v>0</v>
      </c>
      <c r="Q256" s="183">
        <f t="shared" si="39"/>
        <v>0</v>
      </c>
      <c r="R256" s="183">
        <f t="shared" si="39"/>
        <v>49706026.031399116</v>
      </c>
      <c r="S256" s="194"/>
      <c r="T256" s="197"/>
      <c r="U256" s="186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</row>
    <row r="257" spans="1:82" s="2" customFormat="1" ht="13.35" customHeight="1" x14ac:dyDescent="0.2">
      <c r="A257" s="410">
        <v>1</v>
      </c>
      <c r="B257" s="411" t="s">
        <v>967</v>
      </c>
      <c r="C257" s="410" t="s">
        <v>968</v>
      </c>
      <c r="D257" s="410" t="s">
        <v>172</v>
      </c>
      <c r="E257" s="410" t="s">
        <v>125</v>
      </c>
      <c r="F257" s="410"/>
      <c r="G257" s="410" t="s">
        <v>114</v>
      </c>
      <c r="H257" s="444" t="s">
        <v>1719</v>
      </c>
      <c r="I257" s="398">
        <v>5</v>
      </c>
      <c r="J257" s="91">
        <v>4</v>
      </c>
      <c r="K257" s="29">
        <v>2724</v>
      </c>
      <c r="L257" s="29">
        <v>2455</v>
      </c>
      <c r="M257" s="29">
        <v>0</v>
      </c>
      <c r="N257" s="399">
        <v>81</v>
      </c>
      <c r="O257" s="29">
        <f>'Раздел 2'!C257</f>
        <v>690537.04</v>
      </c>
      <c r="P257" s="29">
        <v>0</v>
      </c>
      <c r="Q257" s="29">
        <v>0</v>
      </c>
      <c r="R257" s="29">
        <f>O257</f>
        <v>690537.04</v>
      </c>
      <c r="S257" s="150">
        <f>R257/L257</f>
        <v>281.27781670061103</v>
      </c>
      <c r="T257" s="147">
        <v>11614.81</v>
      </c>
      <c r="U257" s="353">
        <v>2027</v>
      </c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</row>
    <row r="258" spans="1:82" s="2" customFormat="1" ht="12.75" customHeight="1" x14ac:dyDescent="0.2">
      <c r="A258" s="410">
        <v>2</v>
      </c>
      <c r="B258" s="415" t="s">
        <v>961</v>
      </c>
      <c r="C258" s="410" t="s">
        <v>962</v>
      </c>
      <c r="D258" s="410" t="s">
        <v>172</v>
      </c>
      <c r="E258" s="410" t="s">
        <v>44</v>
      </c>
      <c r="F258" s="410"/>
      <c r="G258" s="410" t="s">
        <v>114</v>
      </c>
      <c r="H258" s="427" t="s">
        <v>104</v>
      </c>
      <c r="I258" s="343">
        <v>4</v>
      </c>
      <c r="J258" s="95">
        <v>3</v>
      </c>
      <c r="K258" s="339">
        <v>2138.6</v>
      </c>
      <c r="L258" s="339">
        <v>1977.4</v>
      </c>
      <c r="M258" s="339">
        <v>0</v>
      </c>
      <c r="N258" s="95">
        <v>44</v>
      </c>
      <c r="O258" s="29">
        <f>'Раздел 2'!C258</f>
        <v>13823786.596332585</v>
      </c>
      <c r="P258" s="29">
        <v>0</v>
      </c>
      <c r="Q258" s="29">
        <v>0</v>
      </c>
      <c r="R258" s="29">
        <f>O258</f>
        <v>13823786.596332585</v>
      </c>
      <c r="S258" s="150">
        <f>O258/L258</f>
        <v>6990.890359225541</v>
      </c>
      <c r="T258" s="171">
        <v>22577.478557687264</v>
      </c>
      <c r="U258" s="353">
        <v>2027</v>
      </c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</row>
    <row r="259" spans="1:82" s="2" customFormat="1" ht="12.75" customHeight="1" x14ac:dyDescent="0.2">
      <c r="A259" s="410">
        <v>3</v>
      </c>
      <c r="B259" s="415" t="s">
        <v>963</v>
      </c>
      <c r="C259" s="410" t="s">
        <v>964</v>
      </c>
      <c r="D259" s="410" t="s">
        <v>172</v>
      </c>
      <c r="E259" s="410" t="s">
        <v>55</v>
      </c>
      <c r="F259" s="410"/>
      <c r="G259" s="410" t="s">
        <v>114</v>
      </c>
      <c r="H259" s="427" t="s">
        <v>104</v>
      </c>
      <c r="I259" s="399">
        <v>5</v>
      </c>
      <c r="J259" s="95">
        <v>2</v>
      </c>
      <c r="K259" s="339">
        <v>1655</v>
      </c>
      <c r="L259" s="339">
        <v>1521</v>
      </c>
      <c r="M259" s="339">
        <v>0</v>
      </c>
      <c r="N259" s="95">
        <v>42</v>
      </c>
      <c r="O259" s="29">
        <f>'Раздел 2'!C259</f>
        <v>5105018.8857423067</v>
      </c>
      <c r="P259" s="29">
        <v>0</v>
      </c>
      <c r="Q259" s="29">
        <v>0</v>
      </c>
      <c r="R259" s="29">
        <f>O259</f>
        <v>5105018.8857423067</v>
      </c>
      <c r="S259" s="150">
        <f>O259/L259</f>
        <v>3356.3569268522729</v>
      </c>
      <c r="T259" s="171">
        <v>15320.468707931735</v>
      </c>
      <c r="U259" s="400">
        <v>2027</v>
      </c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</row>
    <row r="260" spans="1:82" s="2" customFormat="1" ht="12.75" customHeight="1" x14ac:dyDescent="0.2">
      <c r="A260" s="410">
        <v>4</v>
      </c>
      <c r="B260" s="411" t="s">
        <v>965</v>
      </c>
      <c r="C260" s="410" t="s">
        <v>966</v>
      </c>
      <c r="D260" s="410" t="s">
        <v>172</v>
      </c>
      <c r="E260" s="410" t="s">
        <v>61</v>
      </c>
      <c r="F260" s="410"/>
      <c r="G260" s="410" t="s">
        <v>114</v>
      </c>
      <c r="H260" s="427" t="s">
        <v>104</v>
      </c>
      <c r="I260" s="30">
        <v>2</v>
      </c>
      <c r="J260" s="95">
        <v>2</v>
      </c>
      <c r="K260" s="339">
        <v>537.79999999999995</v>
      </c>
      <c r="L260" s="339">
        <v>492.3</v>
      </c>
      <c r="M260" s="339">
        <v>0</v>
      </c>
      <c r="N260" s="30">
        <v>11</v>
      </c>
      <c r="O260" s="29">
        <f>'Раздел 2'!C260</f>
        <v>3685802.5149707957</v>
      </c>
      <c r="P260" s="29">
        <v>0</v>
      </c>
      <c r="Q260" s="29">
        <v>0</v>
      </c>
      <c r="R260" s="29">
        <f>O260</f>
        <v>3685802.5149707957</v>
      </c>
      <c r="S260" s="150">
        <f>O260/L260</f>
        <v>7486.9033413991383</v>
      </c>
      <c r="T260" s="147">
        <v>19588.152401042327</v>
      </c>
      <c r="U260" s="353">
        <v>2027</v>
      </c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  <c r="BZ260" s="7"/>
      <c r="CA260" s="7"/>
      <c r="CB260" s="7"/>
      <c r="CC260" s="7"/>
      <c r="CD260" s="7"/>
    </row>
    <row r="261" spans="1:82" s="2" customFormat="1" ht="12.75" customHeight="1" x14ac:dyDescent="0.2">
      <c r="A261" s="569" t="s">
        <v>1206</v>
      </c>
      <c r="B261" s="569"/>
      <c r="C261" s="178"/>
      <c r="D261" s="178"/>
      <c r="E261" s="178">
        <v>4</v>
      </c>
      <c r="F261" s="178"/>
      <c r="G261" s="178"/>
      <c r="H261" s="179"/>
      <c r="I261" s="178"/>
      <c r="J261" s="181"/>
      <c r="K261" s="183">
        <f>SUM(K257:K260)</f>
        <v>7055.4000000000005</v>
      </c>
      <c r="L261" s="183">
        <f t="shared" ref="L261:R261" si="40">SUM(L257:L260)</f>
        <v>6445.7</v>
      </c>
      <c r="M261" s="183">
        <f t="shared" si="40"/>
        <v>0</v>
      </c>
      <c r="N261" s="183">
        <f t="shared" si="40"/>
        <v>178</v>
      </c>
      <c r="O261" s="183">
        <f t="shared" si="40"/>
        <v>23305145.037045687</v>
      </c>
      <c r="P261" s="183">
        <f t="shared" si="40"/>
        <v>0</v>
      </c>
      <c r="Q261" s="183">
        <f t="shared" si="40"/>
        <v>0</v>
      </c>
      <c r="R261" s="183">
        <f t="shared" si="40"/>
        <v>23305145.037045687</v>
      </c>
      <c r="S261" s="194"/>
      <c r="T261" s="197"/>
      <c r="U261" s="186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</row>
    <row r="262" spans="1:82" s="5" customFormat="1" ht="13.35" customHeight="1" x14ac:dyDescent="0.2">
      <c r="A262" s="568" t="s">
        <v>41</v>
      </c>
      <c r="B262" s="568"/>
      <c r="C262" s="119"/>
      <c r="D262" s="119"/>
      <c r="E262" s="118">
        <f>E261+E256+E250</f>
        <v>16</v>
      </c>
      <c r="F262" s="118"/>
      <c r="G262" s="118"/>
      <c r="H262" s="118"/>
      <c r="I262" s="118"/>
      <c r="J262" s="118"/>
      <c r="K262" s="127">
        <f t="shared" ref="K262:R262" si="41">K261+K256+K250</f>
        <v>25568.14</v>
      </c>
      <c r="L262" s="127">
        <f t="shared" si="41"/>
        <v>22255.440000000002</v>
      </c>
      <c r="M262" s="127">
        <f t="shared" si="41"/>
        <v>0</v>
      </c>
      <c r="N262" s="127">
        <f t="shared" si="41"/>
        <v>557</v>
      </c>
      <c r="O262" s="127">
        <f t="shared" si="41"/>
        <v>93349485.55299668</v>
      </c>
      <c r="P262" s="127">
        <f t="shared" si="41"/>
        <v>0</v>
      </c>
      <c r="Q262" s="127">
        <f t="shared" si="41"/>
        <v>0</v>
      </c>
      <c r="R262" s="127">
        <f t="shared" si="41"/>
        <v>93349485.55299668</v>
      </c>
      <c r="S262" s="140"/>
      <c r="T262" s="148"/>
      <c r="U262" s="56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/>
      <c r="CB262" s="12"/>
      <c r="CC262" s="12"/>
      <c r="CD262" s="12"/>
    </row>
    <row r="263" spans="1:82" s="2" customFormat="1" ht="13.35" customHeight="1" x14ac:dyDescent="0.2">
      <c r="A263" s="410"/>
      <c r="B263" s="701" t="s">
        <v>95</v>
      </c>
      <c r="C263" s="413"/>
      <c r="D263" s="413"/>
      <c r="E263" s="410"/>
      <c r="F263" s="410"/>
      <c r="G263" s="410"/>
      <c r="H263" s="411"/>
      <c r="I263" s="89"/>
      <c r="J263" s="91"/>
      <c r="K263" s="29"/>
      <c r="L263" s="29"/>
      <c r="M263" s="30"/>
      <c r="N263" s="95"/>
      <c r="O263" s="29"/>
      <c r="P263" s="29"/>
      <c r="Q263" s="29"/>
      <c r="R263" s="117"/>
      <c r="S263" s="150"/>
      <c r="T263" s="149"/>
      <c r="U263" s="44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</row>
    <row r="264" spans="1:82" s="2" customFormat="1" ht="12.75" customHeight="1" x14ac:dyDescent="0.2">
      <c r="A264" s="410">
        <v>1</v>
      </c>
      <c r="B264" s="411" t="s">
        <v>970</v>
      </c>
      <c r="C264" s="410" t="s">
        <v>971</v>
      </c>
      <c r="D264" s="410" t="s">
        <v>172</v>
      </c>
      <c r="E264" s="410" t="s">
        <v>121</v>
      </c>
      <c r="F264" s="413"/>
      <c r="G264" s="410" t="s">
        <v>114</v>
      </c>
      <c r="H264" s="427" t="s">
        <v>104</v>
      </c>
      <c r="I264" s="466">
        <v>5</v>
      </c>
      <c r="J264" s="91">
        <v>2</v>
      </c>
      <c r="K264" s="29">
        <v>1852.8</v>
      </c>
      <c r="L264" s="29">
        <v>1748</v>
      </c>
      <c r="M264" s="467">
        <v>0</v>
      </c>
      <c r="N264" s="95">
        <v>40</v>
      </c>
      <c r="O264" s="29">
        <f>'Раздел 2'!C264</f>
        <v>5114240.7226485461</v>
      </c>
      <c r="P264" s="29">
        <v>0</v>
      </c>
      <c r="Q264" s="29">
        <v>0</v>
      </c>
      <c r="R264" s="29">
        <f t="shared" ref="R264" si="42">O264</f>
        <v>5114240.7226485461</v>
      </c>
      <c r="S264" s="150">
        <f t="shared" ref="S264" si="43">O264/L264</f>
        <v>2925.7670038035162</v>
      </c>
      <c r="T264" s="147">
        <v>14225.90367096415</v>
      </c>
      <c r="U264" s="468">
        <v>2025</v>
      </c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</row>
    <row r="265" spans="1:82" s="3" customFormat="1" ht="12.75" customHeight="1" x14ac:dyDescent="0.2">
      <c r="A265" s="569" t="s">
        <v>1106</v>
      </c>
      <c r="B265" s="569"/>
      <c r="C265" s="178"/>
      <c r="D265" s="178"/>
      <c r="E265" s="178">
        <v>1</v>
      </c>
      <c r="F265" s="178"/>
      <c r="G265" s="178"/>
      <c r="H265" s="179"/>
      <c r="I265" s="178"/>
      <c r="J265" s="181"/>
      <c r="K265" s="183">
        <f t="shared" ref="K265:N265" si="44">SUM(K264)</f>
        <v>1852.8</v>
      </c>
      <c r="L265" s="183">
        <f t="shared" si="44"/>
        <v>1748</v>
      </c>
      <c r="M265" s="183">
        <f t="shared" si="44"/>
        <v>0</v>
      </c>
      <c r="N265" s="183">
        <f t="shared" si="44"/>
        <v>40</v>
      </c>
      <c r="O265" s="183">
        <f>SUM(O264)</f>
        <v>5114240.7226485461</v>
      </c>
      <c r="P265" s="183">
        <f>SUM(P264)</f>
        <v>0</v>
      </c>
      <c r="Q265" s="183">
        <f>SUM(Q264)</f>
        <v>0</v>
      </c>
      <c r="R265" s="183">
        <f>SUM(R264)</f>
        <v>5114240.7226485461</v>
      </c>
      <c r="S265" s="194"/>
      <c r="T265" s="198"/>
      <c r="U265" s="199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</row>
    <row r="266" spans="1:82" s="2" customFormat="1" ht="12.75" customHeight="1" x14ac:dyDescent="0.2">
      <c r="A266" s="410"/>
      <c r="B266" s="411"/>
      <c r="C266" s="410"/>
      <c r="D266" s="410"/>
      <c r="E266" s="410"/>
      <c r="F266" s="413"/>
      <c r="G266" s="410"/>
      <c r="H266" s="427"/>
      <c r="I266" s="89"/>
      <c r="J266" s="91"/>
      <c r="K266" s="29"/>
      <c r="L266" s="29"/>
      <c r="M266" s="30"/>
      <c r="N266" s="95"/>
      <c r="O266" s="29"/>
      <c r="P266" s="29"/>
      <c r="Q266" s="29"/>
      <c r="R266" s="29"/>
      <c r="S266" s="150"/>
      <c r="T266" s="147"/>
      <c r="U266" s="353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</row>
    <row r="267" spans="1:82" s="3" customFormat="1" ht="12.75" customHeight="1" x14ac:dyDescent="0.2">
      <c r="A267" s="569" t="s">
        <v>1107</v>
      </c>
      <c r="B267" s="569"/>
      <c r="C267" s="178"/>
      <c r="D267" s="178"/>
      <c r="E267" s="178">
        <v>0</v>
      </c>
      <c r="F267" s="178"/>
      <c r="G267" s="178"/>
      <c r="H267" s="179"/>
      <c r="I267" s="178"/>
      <c r="J267" s="181"/>
      <c r="K267" s="183">
        <f t="shared" ref="K267:R267" si="45">SUM(K266)</f>
        <v>0</v>
      </c>
      <c r="L267" s="183">
        <f t="shared" si="45"/>
        <v>0</v>
      </c>
      <c r="M267" s="183">
        <f t="shared" si="45"/>
        <v>0</v>
      </c>
      <c r="N267" s="183">
        <f>SUM(N266)</f>
        <v>0</v>
      </c>
      <c r="O267" s="183">
        <f t="shared" si="45"/>
        <v>0</v>
      </c>
      <c r="P267" s="183">
        <f t="shared" si="45"/>
        <v>0</v>
      </c>
      <c r="Q267" s="183">
        <f t="shared" si="45"/>
        <v>0</v>
      </c>
      <c r="R267" s="183">
        <f t="shared" si="45"/>
        <v>0</v>
      </c>
      <c r="S267" s="194"/>
      <c r="T267" s="198"/>
      <c r="U267" s="200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</row>
    <row r="268" spans="1:82" s="2" customFormat="1" ht="12.75" customHeight="1" x14ac:dyDescent="0.2">
      <c r="A268" s="709">
        <v>1</v>
      </c>
      <c r="B268" s="411"/>
      <c r="C268" s="410"/>
      <c r="D268" s="410"/>
      <c r="E268" s="410"/>
      <c r="F268" s="410"/>
      <c r="G268" s="410"/>
      <c r="H268" s="411"/>
      <c r="I268" s="89"/>
      <c r="J268" s="91"/>
      <c r="K268" s="29"/>
      <c r="L268" s="29"/>
      <c r="M268" s="29"/>
      <c r="N268" s="30"/>
      <c r="O268" s="29"/>
      <c r="P268" s="29"/>
      <c r="Q268" s="29"/>
      <c r="R268" s="29"/>
      <c r="S268" s="150"/>
      <c r="T268" s="169"/>
      <c r="U268" s="44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</row>
    <row r="269" spans="1:82" s="3" customFormat="1" ht="12.75" customHeight="1" x14ac:dyDescent="0.2">
      <c r="A269" s="569" t="s">
        <v>1108</v>
      </c>
      <c r="B269" s="569"/>
      <c r="C269" s="178"/>
      <c r="D269" s="178"/>
      <c r="E269" s="178">
        <v>0</v>
      </c>
      <c r="F269" s="178"/>
      <c r="G269" s="178"/>
      <c r="H269" s="179"/>
      <c r="I269" s="178"/>
      <c r="J269" s="181"/>
      <c r="K269" s="183">
        <f t="shared" ref="K269:R269" si="46">SUM(K268:K268)</f>
        <v>0</v>
      </c>
      <c r="L269" s="183">
        <f t="shared" si="46"/>
        <v>0</v>
      </c>
      <c r="M269" s="183">
        <f t="shared" si="46"/>
        <v>0</v>
      </c>
      <c r="N269" s="183">
        <f t="shared" si="46"/>
        <v>0</v>
      </c>
      <c r="O269" s="183">
        <f t="shared" si="46"/>
        <v>0</v>
      </c>
      <c r="P269" s="183">
        <f t="shared" si="46"/>
        <v>0</v>
      </c>
      <c r="Q269" s="183">
        <f t="shared" si="46"/>
        <v>0</v>
      </c>
      <c r="R269" s="183">
        <f t="shared" si="46"/>
        <v>0</v>
      </c>
      <c r="S269" s="194"/>
      <c r="T269" s="198"/>
      <c r="U269" s="199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</row>
    <row r="270" spans="1:82" s="5" customFormat="1" ht="13.35" customHeight="1" x14ac:dyDescent="0.2">
      <c r="A270" s="568" t="s">
        <v>89</v>
      </c>
      <c r="B270" s="568"/>
      <c r="C270" s="119"/>
      <c r="D270" s="119"/>
      <c r="E270" s="134">
        <f>E269+E267+E265</f>
        <v>1</v>
      </c>
      <c r="F270" s="134"/>
      <c r="G270" s="134"/>
      <c r="H270" s="134"/>
      <c r="I270" s="134"/>
      <c r="J270" s="134"/>
      <c r="K270" s="135">
        <f t="shared" ref="K270:R270" si="47">K269+K267+K265</f>
        <v>1852.8</v>
      </c>
      <c r="L270" s="135">
        <f t="shared" si="47"/>
        <v>1748</v>
      </c>
      <c r="M270" s="135">
        <f t="shared" si="47"/>
        <v>0</v>
      </c>
      <c r="N270" s="135">
        <f t="shared" si="47"/>
        <v>40</v>
      </c>
      <c r="O270" s="135">
        <f t="shared" si="47"/>
        <v>5114240.7226485461</v>
      </c>
      <c r="P270" s="135">
        <f t="shared" si="47"/>
        <v>0</v>
      </c>
      <c r="Q270" s="135">
        <f t="shared" si="47"/>
        <v>0</v>
      </c>
      <c r="R270" s="135">
        <f t="shared" si="47"/>
        <v>5114240.7226485461</v>
      </c>
      <c r="S270" s="140"/>
      <c r="T270" s="148"/>
      <c r="U270" s="56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  <c r="BO270" s="12"/>
      <c r="BP270" s="12"/>
      <c r="BQ270" s="12"/>
      <c r="BR270" s="12"/>
      <c r="BS270" s="12"/>
      <c r="BT270" s="12"/>
      <c r="BU270" s="12"/>
      <c r="BV270" s="12"/>
      <c r="BW270" s="12"/>
      <c r="BX270" s="12"/>
      <c r="BY270" s="12"/>
      <c r="BZ270" s="12"/>
      <c r="CA270" s="12"/>
      <c r="CB270" s="12"/>
      <c r="CC270" s="12"/>
      <c r="CD270" s="12"/>
    </row>
    <row r="271" spans="1:82" s="2" customFormat="1" ht="13.35" customHeight="1" x14ac:dyDescent="0.2">
      <c r="A271" s="410"/>
      <c r="B271" s="701" t="s">
        <v>70</v>
      </c>
      <c r="C271" s="413"/>
      <c r="D271" s="413"/>
      <c r="E271" s="410"/>
      <c r="F271" s="410"/>
      <c r="G271" s="410"/>
      <c r="H271" s="411"/>
      <c r="I271" s="89"/>
      <c r="J271" s="91"/>
      <c r="K271" s="29"/>
      <c r="L271" s="29"/>
      <c r="M271" s="30"/>
      <c r="N271" s="95"/>
      <c r="O271" s="29"/>
      <c r="P271" s="29"/>
      <c r="Q271" s="29"/>
      <c r="R271" s="117"/>
      <c r="S271" s="150"/>
      <c r="T271" s="149"/>
      <c r="U271" s="44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</row>
    <row r="272" spans="1:82" s="2" customFormat="1" ht="12.75" customHeight="1" x14ac:dyDescent="0.2">
      <c r="A272" s="410">
        <v>1</v>
      </c>
      <c r="B272" s="411" t="s">
        <v>331</v>
      </c>
      <c r="C272" s="410" t="s">
        <v>332</v>
      </c>
      <c r="D272" s="410" t="s">
        <v>168</v>
      </c>
      <c r="E272" s="410" t="s">
        <v>127</v>
      </c>
      <c r="F272" s="410"/>
      <c r="G272" s="410" t="s">
        <v>114</v>
      </c>
      <c r="H272" s="411" t="s">
        <v>1110</v>
      </c>
      <c r="I272" s="30">
        <v>2</v>
      </c>
      <c r="J272" s="95">
        <v>1</v>
      </c>
      <c r="K272" s="339">
        <v>349.5</v>
      </c>
      <c r="L272" s="339">
        <v>321.5</v>
      </c>
      <c r="M272" s="339">
        <v>0</v>
      </c>
      <c r="N272" s="95">
        <v>13</v>
      </c>
      <c r="O272" s="29">
        <f>'Раздел 2'!C272</f>
        <v>217049.15100000001</v>
      </c>
      <c r="P272" s="29">
        <v>0</v>
      </c>
      <c r="Q272" s="29">
        <v>0</v>
      </c>
      <c r="R272" s="29">
        <f t="shared" ref="R272:R277" si="48">O272</f>
        <v>217049.15100000001</v>
      </c>
      <c r="S272" s="150">
        <f t="shared" ref="S272:S277" si="49">O272/L272</f>
        <v>675.11400000000003</v>
      </c>
      <c r="T272" s="168">
        <v>18289.490370057127</v>
      </c>
      <c r="U272" s="44">
        <v>2025</v>
      </c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  <c r="BZ272" s="7"/>
      <c r="CA272" s="7"/>
      <c r="CB272" s="7"/>
      <c r="CC272" s="7"/>
      <c r="CD272" s="7"/>
    </row>
    <row r="273" spans="1:82" s="2" customFormat="1" ht="12.75" customHeight="1" x14ac:dyDescent="0.2">
      <c r="A273" s="410">
        <v>2</v>
      </c>
      <c r="B273" s="411" t="s">
        <v>317</v>
      </c>
      <c r="C273" s="410" t="s">
        <v>318</v>
      </c>
      <c r="D273" s="410" t="s">
        <v>168</v>
      </c>
      <c r="E273" s="410" t="s">
        <v>44</v>
      </c>
      <c r="F273" s="410"/>
      <c r="G273" s="410" t="s">
        <v>114</v>
      </c>
      <c r="H273" s="411" t="s">
        <v>1101</v>
      </c>
      <c r="I273" s="30">
        <v>4</v>
      </c>
      <c r="J273" s="95">
        <v>2</v>
      </c>
      <c r="K273" s="339">
        <v>1286.5999999999999</v>
      </c>
      <c r="L273" s="339">
        <v>1164</v>
      </c>
      <c r="M273" s="339">
        <v>0</v>
      </c>
      <c r="N273" s="95">
        <v>31</v>
      </c>
      <c r="O273" s="29">
        <f>'Раздел 2'!C273</f>
        <v>8166034.7943778094</v>
      </c>
      <c r="P273" s="29">
        <v>0</v>
      </c>
      <c r="Q273" s="29">
        <v>0</v>
      </c>
      <c r="R273" s="29">
        <f t="shared" si="48"/>
        <v>8166034.7943778094</v>
      </c>
      <c r="S273" s="150">
        <f t="shared" si="49"/>
        <v>7015.4938096029291</v>
      </c>
      <c r="T273" s="168">
        <v>22146.839949967409</v>
      </c>
      <c r="U273" s="44">
        <v>2025</v>
      </c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  <c r="BZ273" s="7"/>
      <c r="CA273" s="7"/>
      <c r="CB273" s="7"/>
      <c r="CC273" s="7"/>
      <c r="CD273" s="7"/>
    </row>
    <row r="274" spans="1:82" s="2" customFormat="1" ht="12.75" customHeight="1" x14ac:dyDescent="0.2">
      <c r="A274" s="410">
        <v>3</v>
      </c>
      <c r="B274" s="411" t="s">
        <v>311</v>
      </c>
      <c r="C274" s="410" t="s">
        <v>312</v>
      </c>
      <c r="D274" s="410" t="s">
        <v>168</v>
      </c>
      <c r="E274" s="410" t="s">
        <v>58</v>
      </c>
      <c r="F274" s="410"/>
      <c r="G274" s="410" t="s">
        <v>114</v>
      </c>
      <c r="H274" s="427" t="s">
        <v>104</v>
      </c>
      <c r="I274" s="30">
        <v>3</v>
      </c>
      <c r="J274" s="95">
        <v>2</v>
      </c>
      <c r="K274" s="339">
        <v>808.8</v>
      </c>
      <c r="L274" s="339">
        <v>602</v>
      </c>
      <c r="M274" s="339">
        <v>0</v>
      </c>
      <c r="N274" s="95">
        <v>21</v>
      </c>
      <c r="O274" s="29">
        <f>'Раздел 2'!C274</f>
        <v>5163814.1073812936</v>
      </c>
      <c r="P274" s="29">
        <v>0</v>
      </c>
      <c r="Q274" s="29">
        <v>0</v>
      </c>
      <c r="R274" s="29">
        <f t="shared" si="48"/>
        <v>5163814.1073812936</v>
      </c>
      <c r="S274" s="150">
        <f t="shared" si="49"/>
        <v>8577.764297975571</v>
      </c>
      <c r="T274" s="168">
        <v>28046.912341554511</v>
      </c>
      <c r="U274" s="44">
        <v>2025</v>
      </c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</row>
    <row r="275" spans="1:82" s="2" customFormat="1" ht="12.75" customHeight="1" x14ac:dyDescent="0.2">
      <c r="A275" s="410">
        <v>4</v>
      </c>
      <c r="B275" s="411" t="s">
        <v>329</v>
      </c>
      <c r="C275" s="410" t="s">
        <v>330</v>
      </c>
      <c r="D275" s="410" t="s">
        <v>168</v>
      </c>
      <c r="E275" s="410" t="s">
        <v>58</v>
      </c>
      <c r="F275" s="410"/>
      <c r="G275" s="410" t="s">
        <v>114</v>
      </c>
      <c r="H275" s="411" t="s">
        <v>1110</v>
      </c>
      <c r="I275" s="30">
        <v>2</v>
      </c>
      <c r="J275" s="95">
        <v>1</v>
      </c>
      <c r="K275" s="339">
        <v>349.7</v>
      </c>
      <c r="L275" s="339">
        <v>320.7</v>
      </c>
      <c r="M275" s="339">
        <v>0</v>
      </c>
      <c r="N275" s="95">
        <v>13</v>
      </c>
      <c r="O275" s="29">
        <f>'Раздел 2'!C275</f>
        <v>216509.05980000002</v>
      </c>
      <c r="P275" s="29">
        <v>0</v>
      </c>
      <c r="Q275" s="29">
        <v>0</v>
      </c>
      <c r="R275" s="29">
        <f t="shared" si="48"/>
        <v>216509.05980000002</v>
      </c>
      <c r="S275" s="150">
        <f t="shared" si="49"/>
        <v>675.11400000000003</v>
      </c>
      <c r="T275" s="147">
        <v>18345.606490670103</v>
      </c>
      <c r="U275" s="44">
        <v>2025</v>
      </c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</row>
    <row r="276" spans="1:82" s="2" customFormat="1" ht="12.75" customHeight="1" x14ac:dyDescent="0.2">
      <c r="A276" s="410">
        <v>5</v>
      </c>
      <c r="B276" s="411" t="s">
        <v>327</v>
      </c>
      <c r="C276" s="410" t="s">
        <v>328</v>
      </c>
      <c r="D276" s="410" t="s">
        <v>168</v>
      </c>
      <c r="E276" s="410" t="s">
        <v>49</v>
      </c>
      <c r="F276" s="410"/>
      <c r="G276" s="410" t="s">
        <v>114</v>
      </c>
      <c r="H276" s="411" t="s">
        <v>1110</v>
      </c>
      <c r="I276" s="30">
        <v>2</v>
      </c>
      <c r="J276" s="95">
        <v>1</v>
      </c>
      <c r="K276" s="339">
        <v>350.8</v>
      </c>
      <c r="L276" s="339">
        <v>326</v>
      </c>
      <c r="M276" s="339">
        <v>0</v>
      </c>
      <c r="N276" s="95">
        <v>13</v>
      </c>
      <c r="O276" s="29">
        <f>'Раздел 2'!C276</f>
        <v>220087.16400000002</v>
      </c>
      <c r="P276" s="29">
        <v>0</v>
      </c>
      <c r="Q276" s="29">
        <v>0</v>
      </c>
      <c r="R276" s="29">
        <f t="shared" si="48"/>
        <v>220087.16400000002</v>
      </c>
      <c r="S276" s="150">
        <f t="shared" si="49"/>
        <v>675.11400000000003</v>
      </c>
      <c r="T276" s="168">
        <v>18104.11859899644</v>
      </c>
      <c r="U276" s="44">
        <v>2025</v>
      </c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</row>
    <row r="277" spans="1:82" s="2" customFormat="1" ht="12.75" customHeight="1" x14ac:dyDescent="0.2">
      <c r="A277" s="410">
        <v>6</v>
      </c>
      <c r="B277" s="411" t="s">
        <v>313</v>
      </c>
      <c r="C277" s="410" t="s">
        <v>314</v>
      </c>
      <c r="D277" s="410" t="s">
        <v>168</v>
      </c>
      <c r="E277" s="410" t="s">
        <v>60</v>
      </c>
      <c r="F277" s="410"/>
      <c r="G277" s="410" t="s">
        <v>114</v>
      </c>
      <c r="H277" s="411" t="s">
        <v>1101</v>
      </c>
      <c r="I277" s="30">
        <v>4</v>
      </c>
      <c r="J277" s="95">
        <v>2</v>
      </c>
      <c r="K277" s="339">
        <v>1280.4000000000001</v>
      </c>
      <c r="L277" s="339">
        <v>1243</v>
      </c>
      <c r="M277" s="339">
        <v>0</v>
      </c>
      <c r="N277" s="95">
        <v>32</v>
      </c>
      <c r="O277" s="29">
        <f>'Раздел 2'!C277</f>
        <v>8128122.7698751343</v>
      </c>
      <c r="P277" s="29">
        <v>0</v>
      </c>
      <c r="Q277" s="29">
        <v>0</v>
      </c>
      <c r="R277" s="29">
        <f t="shared" si="48"/>
        <v>8128122.7698751343</v>
      </c>
      <c r="S277" s="150">
        <f t="shared" si="49"/>
        <v>6539.1172726268178</v>
      </c>
      <c r="T277" s="168">
        <v>20639.336758370515</v>
      </c>
      <c r="U277" s="44">
        <v>2025</v>
      </c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</row>
    <row r="278" spans="1:82" s="2" customFormat="1" ht="12.75" customHeight="1" x14ac:dyDescent="0.2">
      <c r="A278" s="410">
        <v>7</v>
      </c>
      <c r="B278" s="411" t="s">
        <v>315</v>
      </c>
      <c r="C278" s="410" t="s">
        <v>316</v>
      </c>
      <c r="D278" s="410" t="s">
        <v>168</v>
      </c>
      <c r="E278" s="410" t="s">
        <v>58</v>
      </c>
      <c r="F278" s="410"/>
      <c r="G278" s="410" t="s">
        <v>114</v>
      </c>
      <c r="H278" s="411" t="s">
        <v>1101</v>
      </c>
      <c r="I278" s="30">
        <v>4</v>
      </c>
      <c r="J278" s="95">
        <v>2</v>
      </c>
      <c r="K278" s="339">
        <v>1286.9000000000001</v>
      </c>
      <c r="L278" s="339">
        <v>1149</v>
      </c>
      <c r="M278" s="339">
        <v>0</v>
      </c>
      <c r="N278" s="95">
        <v>31</v>
      </c>
      <c r="O278" s="29">
        <f>'Раздел 2'!C278</f>
        <v>8173434.7845956823</v>
      </c>
      <c r="P278" s="29">
        <v>0</v>
      </c>
      <c r="Q278" s="29">
        <v>0</v>
      </c>
      <c r="R278" s="29">
        <f t="shared" ref="R278:R283" si="50">O278</f>
        <v>8173434.7845956823</v>
      </c>
      <c r="S278" s="150">
        <f t="shared" ref="S278:S283" si="51">O278/L278</f>
        <v>7113.5202650963292</v>
      </c>
      <c r="T278" s="168">
        <v>22441.194641098438</v>
      </c>
      <c r="U278" s="44">
        <v>2025</v>
      </c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</row>
    <row r="279" spans="1:82" s="2" customFormat="1" ht="12.75" customHeight="1" x14ac:dyDescent="0.2">
      <c r="A279" s="410">
        <v>8</v>
      </c>
      <c r="B279" s="360" t="s">
        <v>1681</v>
      </c>
      <c r="C279" s="361" t="s">
        <v>1685</v>
      </c>
      <c r="D279" s="361" t="s">
        <v>1249</v>
      </c>
      <c r="E279" s="361">
        <v>1969</v>
      </c>
      <c r="F279" s="361"/>
      <c r="G279" s="410" t="s">
        <v>114</v>
      </c>
      <c r="H279" s="427" t="s">
        <v>104</v>
      </c>
      <c r="I279" s="354">
        <v>5</v>
      </c>
      <c r="J279" s="85">
        <v>4</v>
      </c>
      <c r="K279" s="336">
        <v>3206.3</v>
      </c>
      <c r="L279" s="336">
        <v>3060.5</v>
      </c>
      <c r="M279" s="339">
        <v>0</v>
      </c>
      <c r="N279" s="85">
        <v>75</v>
      </c>
      <c r="O279" s="29">
        <f>'Раздел 2'!C279</f>
        <v>595942.22</v>
      </c>
      <c r="P279" s="29">
        <v>0</v>
      </c>
      <c r="Q279" s="29">
        <v>0</v>
      </c>
      <c r="R279" s="29">
        <f t="shared" si="50"/>
        <v>595942.22</v>
      </c>
      <c r="S279" s="150">
        <f t="shared" si="51"/>
        <v>194.72054239503348</v>
      </c>
      <c r="T279" s="168">
        <v>21639.934664377604</v>
      </c>
      <c r="U279" s="353">
        <v>2025</v>
      </c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</row>
    <row r="280" spans="1:82" s="2" customFormat="1" ht="12.75" customHeight="1" x14ac:dyDescent="0.2">
      <c r="A280" s="410">
        <v>9</v>
      </c>
      <c r="B280" s="360" t="s">
        <v>1680</v>
      </c>
      <c r="C280" s="361" t="s">
        <v>1686</v>
      </c>
      <c r="D280" s="361" t="s">
        <v>1687</v>
      </c>
      <c r="E280" s="361">
        <v>1970</v>
      </c>
      <c r="F280" s="361"/>
      <c r="G280" s="410" t="s">
        <v>114</v>
      </c>
      <c r="H280" s="427" t="s">
        <v>104</v>
      </c>
      <c r="I280" s="354">
        <v>5</v>
      </c>
      <c r="J280" s="85">
        <v>4</v>
      </c>
      <c r="K280" s="336">
        <v>3488</v>
      </c>
      <c r="L280" s="336">
        <v>3154</v>
      </c>
      <c r="M280" s="339">
        <v>0</v>
      </c>
      <c r="N280" s="85">
        <v>75</v>
      </c>
      <c r="O280" s="29">
        <f>'Раздел 2'!C280</f>
        <v>573917.97</v>
      </c>
      <c r="P280" s="29">
        <v>0</v>
      </c>
      <c r="Q280" s="29">
        <v>0</v>
      </c>
      <c r="R280" s="29">
        <f t="shared" si="50"/>
        <v>573917.97</v>
      </c>
      <c r="S280" s="150">
        <f t="shared" si="51"/>
        <v>181.96511414077361</v>
      </c>
      <c r="T280" s="168">
        <v>21639.934664377604</v>
      </c>
      <c r="U280" s="353">
        <v>2025</v>
      </c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  <c r="CD280" s="7"/>
    </row>
    <row r="281" spans="1:82" s="2" customFormat="1" ht="12.75" customHeight="1" x14ac:dyDescent="0.2">
      <c r="A281" s="410">
        <v>10</v>
      </c>
      <c r="B281" s="360" t="s">
        <v>1682</v>
      </c>
      <c r="C281" s="361" t="s">
        <v>1688</v>
      </c>
      <c r="D281" s="361" t="s">
        <v>1687</v>
      </c>
      <c r="E281" s="361">
        <v>1979</v>
      </c>
      <c r="F281" s="361"/>
      <c r="G281" s="410" t="s">
        <v>114</v>
      </c>
      <c r="H281" s="360" t="s">
        <v>105</v>
      </c>
      <c r="I281" s="354">
        <v>5</v>
      </c>
      <c r="J281" s="85">
        <v>3</v>
      </c>
      <c r="K281" s="336">
        <v>2052</v>
      </c>
      <c r="L281" s="336">
        <v>2052</v>
      </c>
      <c r="M281" s="339">
        <v>0</v>
      </c>
      <c r="N281" s="85">
        <v>45</v>
      </c>
      <c r="O281" s="29">
        <f>'Раздел 2'!C281</f>
        <v>503446.2</v>
      </c>
      <c r="P281" s="29">
        <v>0</v>
      </c>
      <c r="Q281" s="29">
        <v>0</v>
      </c>
      <c r="R281" s="29">
        <f t="shared" si="50"/>
        <v>503446.2</v>
      </c>
      <c r="S281" s="150">
        <f t="shared" si="51"/>
        <v>245.34415204678362</v>
      </c>
      <c r="T281" s="168">
        <v>14724.23176342053</v>
      </c>
      <c r="U281" s="353">
        <v>2025</v>
      </c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</row>
    <row r="282" spans="1:82" s="2" customFormat="1" ht="12.75" customHeight="1" x14ac:dyDescent="0.2">
      <c r="A282" s="410">
        <v>11</v>
      </c>
      <c r="B282" s="360" t="s">
        <v>1683</v>
      </c>
      <c r="C282" s="361" t="s">
        <v>1689</v>
      </c>
      <c r="D282" s="361" t="s">
        <v>1690</v>
      </c>
      <c r="E282" s="361">
        <v>1981</v>
      </c>
      <c r="F282" s="361"/>
      <c r="G282" s="410" t="s">
        <v>114</v>
      </c>
      <c r="H282" s="360" t="s">
        <v>105</v>
      </c>
      <c r="I282" s="354">
        <v>5</v>
      </c>
      <c r="J282" s="85">
        <v>5</v>
      </c>
      <c r="K282" s="336">
        <v>3449</v>
      </c>
      <c r="L282" s="336">
        <v>3449</v>
      </c>
      <c r="M282" s="339">
        <v>0</v>
      </c>
      <c r="N282" s="85">
        <v>75</v>
      </c>
      <c r="O282" s="29">
        <f>'Раздел 2'!C282</f>
        <v>576013.38</v>
      </c>
      <c r="P282" s="29">
        <v>0</v>
      </c>
      <c r="Q282" s="29">
        <v>0</v>
      </c>
      <c r="R282" s="29">
        <f t="shared" si="50"/>
        <v>576013.38</v>
      </c>
      <c r="S282" s="150">
        <f t="shared" si="51"/>
        <v>167.00880835024645</v>
      </c>
      <c r="T282" s="168">
        <v>21639.934664377604</v>
      </c>
      <c r="U282" s="353">
        <v>2025</v>
      </c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  <c r="BZ282" s="7"/>
      <c r="CA282" s="7"/>
      <c r="CB282" s="7"/>
      <c r="CC282" s="7"/>
      <c r="CD282" s="7"/>
    </row>
    <row r="283" spans="1:82" s="2" customFormat="1" ht="12.75" customHeight="1" x14ac:dyDescent="0.2">
      <c r="A283" s="410">
        <v>12</v>
      </c>
      <c r="B283" s="360" t="s">
        <v>1684</v>
      </c>
      <c r="C283" s="361" t="s">
        <v>1691</v>
      </c>
      <c r="D283" s="361" t="s">
        <v>1692</v>
      </c>
      <c r="E283" s="361">
        <v>1992</v>
      </c>
      <c r="F283" s="361"/>
      <c r="G283" s="410" t="s">
        <v>114</v>
      </c>
      <c r="H283" s="411" t="s">
        <v>1101</v>
      </c>
      <c r="I283" s="354">
        <v>2</v>
      </c>
      <c r="J283" s="85">
        <v>3</v>
      </c>
      <c r="K283" s="336">
        <v>886</v>
      </c>
      <c r="L283" s="336">
        <v>886</v>
      </c>
      <c r="M283" s="339">
        <v>0</v>
      </c>
      <c r="N283" s="85">
        <v>18</v>
      </c>
      <c r="O283" s="29">
        <f>'Раздел 2'!C283</f>
        <v>142260.07999999999</v>
      </c>
      <c r="P283" s="29">
        <v>0</v>
      </c>
      <c r="Q283" s="29">
        <v>0</v>
      </c>
      <c r="R283" s="29">
        <f t="shared" si="50"/>
        <v>142260.07999999999</v>
      </c>
      <c r="S283" s="150">
        <f t="shared" si="51"/>
        <v>160.56442437923249</v>
      </c>
      <c r="T283" s="168">
        <v>28046.9123415545</v>
      </c>
      <c r="U283" s="353">
        <v>2025</v>
      </c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</row>
    <row r="284" spans="1:82" s="18" customFormat="1" ht="12.75" customHeight="1" x14ac:dyDescent="0.2">
      <c r="A284" s="569" t="s">
        <v>1111</v>
      </c>
      <c r="B284" s="569"/>
      <c r="C284" s="196"/>
      <c r="D284" s="196"/>
      <c r="E284" s="178">
        <v>12</v>
      </c>
      <c r="F284" s="178"/>
      <c r="G284" s="178"/>
      <c r="H284" s="179"/>
      <c r="I284" s="178"/>
      <c r="J284" s="181"/>
      <c r="K284" s="183">
        <f>SUM(K272:K283)</f>
        <v>18794</v>
      </c>
      <c r="L284" s="183">
        <f t="shared" ref="L284:R284" si="52">SUM(L272:L283)</f>
        <v>17727.7</v>
      </c>
      <c r="M284" s="183">
        <f t="shared" si="52"/>
        <v>0</v>
      </c>
      <c r="N284" s="183">
        <f t="shared" si="52"/>
        <v>442</v>
      </c>
      <c r="O284" s="183">
        <f t="shared" si="52"/>
        <v>32676631.681029916</v>
      </c>
      <c r="P284" s="183">
        <f t="shared" si="52"/>
        <v>0</v>
      </c>
      <c r="Q284" s="183">
        <f t="shared" si="52"/>
        <v>0</v>
      </c>
      <c r="R284" s="183">
        <f t="shared" si="52"/>
        <v>32676631.681029916</v>
      </c>
      <c r="S284" s="194"/>
      <c r="T284" s="197"/>
      <c r="U284" s="186"/>
      <c r="V284" s="7"/>
      <c r="W284" s="7"/>
      <c r="X284" s="7"/>
      <c r="Y284" s="7"/>
      <c r="Z284" s="7"/>
      <c r="AA284" s="7"/>
      <c r="AB284" s="7"/>
      <c r="AC284" s="7"/>
      <c r="AD284" s="7"/>
      <c r="AE284" s="142"/>
      <c r="AF284" s="80"/>
      <c r="AG284" s="80"/>
      <c r="AH284" s="80"/>
      <c r="AI284" s="80"/>
      <c r="AJ284" s="80"/>
      <c r="AK284" s="80"/>
      <c r="AL284" s="80"/>
      <c r="AM284" s="80"/>
      <c r="AN284" s="80"/>
      <c r="AO284" s="80"/>
      <c r="AP284" s="80"/>
      <c r="AQ284" s="80"/>
      <c r="AR284" s="80"/>
      <c r="AS284" s="80"/>
      <c r="AT284" s="80"/>
      <c r="AU284" s="80"/>
      <c r="AV284" s="80"/>
      <c r="AW284" s="80"/>
      <c r="AX284" s="80"/>
      <c r="AY284" s="80"/>
      <c r="AZ284" s="80"/>
      <c r="BA284" s="80"/>
      <c r="BB284" s="80"/>
      <c r="BC284" s="80"/>
      <c r="BD284" s="80"/>
      <c r="BE284" s="80"/>
      <c r="BF284" s="80"/>
      <c r="BG284" s="80"/>
      <c r="BH284" s="80"/>
      <c r="BI284" s="80"/>
      <c r="BJ284" s="80"/>
      <c r="BK284" s="80"/>
      <c r="BL284" s="80"/>
      <c r="BM284" s="80"/>
      <c r="BN284" s="80"/>
      <c r="BO284" s="80"/>
      <c r="BP284" s="80"/>
      <c r="BQ284" s="80"/>
      <c r="BR284" s="80"/>
      <c r="BS284" s="80"/>
      <c r="BT284" s="80"/>
      <c r="BU284" s="80"/>
      <c r="BV284" s="80"/>
      <c r="BW284" s="80"/>
      <c r="BX284" s="80"/>
      <c r="BY284" s="80"/>
      <c r="BZ284" s="80"/>
      <c r="CA284" s="80"/>
      <c r="CB284" s="80"/>
      <c r="CC284" s="80"/>
      <c r="CD284" s="80"/>
    </row>
    <row r="285" spans="1:82" s="7" customFormat="1" ht="12.75" customHeight="1" x14ac:dyDescent="0.2">
      <c r="A285" s="410">
        <v>1</v>
      </c>
      <c r="B285" s="411" t="s">
        <v>624</v>
      </c>
      <c r="C285" s="710" t="s">
        <v>625</v>
      </c>
      <c r="D285" s="711" t="s">
        <v>174</v>
      </c>
      <c r="E285" s="410" t="s">
        <v>49</v>
      </c>
      <c r="F285" s="413"/>
      <c r="G285" s="410" t="s">
        <v>114</v>
      </c>
      <c r="H285" s="411" t="s">
        <v>1110</v>
      </c>
      <c r="I285" s="352">
        <v>2</v>
      </c>
      <c r="J285" s="95">
        <v>1</v>
      </c>
      <c r="K285" s="339">
        <v>350.5</v>
      </c>
      <c r="L285" s="339">
        <v>323</v>
      </c>
      <c r="M285" s="339">
        <v>0</v>
      </c>
      <c r="N285" s="95">
        <v>10</v>
      </c>
      <c r="O285" s="29">
        <f>'Раздел 2'!C285</f>
        <v>218061.82200000001</v>
      </c>
      <c r="P285" s="29">
        <v>0</v>
      </c>
      <c r="Q285" s="29">
        <v>0</v>
      </c>
      <c r="R285" s="29">
        <f t="shared" ref="R285:R290" si="53">O285</f>
        <v>218061.82200000001</v>
      </c>
      <c r="S285" s="150">
        <f t="shared" ref="S285:S290" si="54">O285/L285</f>
        <v>675.11400000000003</v>
      </c>
      <c r="T285" s="169">
        <v>18256.642080173489</v>
      </c>
      <c r="U285" s="353">
        <v>2026</v>
      </c>
    </row>
    <row r="286" spans="1:82" s="7" customFormat="1" ht="12.75" customHeight="1" x14ac:dyDescent="0.2">
      <c r="A286" s="410">
        <v>2</v>
      </c>
      <c r="B286" s="411" t="s">
        <v>621</v>
      </c>
      <c r="C286" s="361" t="s">
        <v>622</v>
      </c>
      <c r="D286" s="361" t="s">
        <v>174</v>
      </c>
      <c r="E286" s="361" t="s">
        <v>623</v>
      </c>
      <c r="F286" s="417"/>
      <c r="G286" s="410" t="s">
        <v>114</v>
      </c>
      <c r="H286" s="411" t="s">
        <v>1110</v>
      </c>
      <c r="I286" s="354">
        <v>1</v>
      </c>
      <c r="J286" s="85">
        <v>2</v>
      </c>
      <c r="K286" s="336">
        <v>317.10000000000002</v>
      </c>
      <c r="L286" s="336">
        <v>279.3</v>
      </c>
      <c r="M286" s="339">
        <v>0</v>
      </c>
      <c r="N286" s="85">
        <v>10</v>
      </c>
      <c r="O286" s="29">
        <f>'Раздел 2'!C286</f>
        <v>132699.34020000001</v>
      </c>
      <c r="P286" s="29">
        <v>0</v>
      </c>
      <c r="Q286" s="29">
        <v>0</v>
      </c>
      <c r="R286" s="29">
        <f t="shared" si="53"/>
        <v>132699.34020000001</v>
      </c>
      <c r="S286" s="150">
        <f t="shared" si="54"/>
        <v>475.11399999999998</v>
      </c>
      <c r="T286" s="147">
        <v>19101.202453558326</v>
      </c>
      <c r="U286" s="353">
        <v>2026</v>
      </c>
    </row>
    <row r="287" spans="1:82" s="7" customFormat="1" ht="12.75" customHeight="1" x14ac:dyDescent="0.2">
      <c r="A287" s="410">
        <v>3</v>
      </c>
      <c r="B287" s="411" t="s">
        <v>606</v>
      </c>
      <c r="C287" s="410" t="s">
        <v>607</v>
      </c>
      <c r="D287" s="410" t="s">
        <v>174</v>
      </c>
      <c r="E287" s="410" t="s">
        <v>55</v>
      </c>
      <c r="F287" s="413"/>
      <c r="G287" s="410" t="s">
        <v>114</v>
      </c>
      <c r="H287" s="427" t="s">
        <v>104</v>
      </c>
      <c r="I287" s="352">
        <v>2</v>
      </c>
      <c r="J287" s="95">
        <v>2</v>
      </c>
      <c r="K287" s="339">
        <v>381.3</v>
      </c>
      <c r="L287" s="339">
        <v>357</v>
      </c>
      <c r="M287" s="339">
        <v>0</v>
      </c>
      <c r="N287" s="95">
        <v>8</v>
      </c>
      <c r="O287" s="29">
        <f>'Раздел 2'!C287</f>
        <v>2618627.7729145489</v>
      </c>
      <c r="P287" s="29">
        <v>0</v>
      </c>
      <c r="Q287" s="29">
        <v>0</v>
      </c>
      <c r="R287" s="29">
        <f t="shared" si="53"/>
        <v>2618627.7729145489</v>
      </c>
      <c r="S287" s="150">
        <f t="shared" si="54"/>
        <v>7335.0918008810895</v>
      </c>
      <c r="T287" s="147">
        <v>22296.618086387658</v>
      </c>
      <c r="U287" s="353">
        <v>2026</v>
      </c>
    </row>
    <row r="288" spans="1:82" s="2" customFormat="1" ht="12.75" customHeight="1" x14ac:dyDescent="0.2">
      <c r="A288" s="410">
        <v>4</v>
      </c>
      <c r="B288" s="403" t="s">
        <v>1682</v>
      </c>
      <c r="C288" s="361" t="s">
        <v>1688</v>
      </c>
      <c r="D288" s="361" t="s">
        <v>1687</v>
      </c>
      <c r="E288" s="361">
        <v>1979</v>
      </c>
      <c r="F288" s="361"/>
      <c r="G288" s="410" t="s">
        <v>114</v>
      </c>
      <c r="H288" s="360" t="s">
        <v>105</v>
      </c>
      <c r="I288" s="354">
        <v>5</v>
      </c>
      <c r="J288" s="85">
        <v>3</v>
      </c>
      <c r="K288" s="336">
        <v>2052</v>
      </c>
      <c r="L288" s="336">
        <v>2052</v>
      </c>
      <c r="M288" s="339">
        <v>0</v>
      </c>
      <c r="N288" s="85">
        <v>45</v>
      </c>
      <c r="O288" s="29">
        <f>'Раздел 2'!C288</f>
        <v>5510848.1043051938</v>
      </c>
      <c r="P288" s="29">
        <v>0</v>
      </c>
      <c r="Q288" s="29">
        <v>0</v>
      </c>
      <c r="R288" s="29">
        <f t="shared" si="53"/>
        <v>5510848.1043051938</v>
      </c>
      <c r="S288" s="150">
        <f t="shared" si="54"/>
        <v>2685.5984913768002</v>
      </c>
      <c r="T288" s="168">
        <v>14724.23176342053</v>
      </c>
      <c r="U288" s="353">
        <v>2026</v>
      </c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</row>
    <row r="289" spans="1:82" s="2" customFormat="1" ht="12.75" customHeight="1" x14ac:dyDescent="0.2">
      <c r="A289" s="410">
        <v>5</v>
      </c>
      <c r="B289" s="403" t="s">
        <v>1683</v>
      </c>
      <c r="C289" s="361" t="s">
        <v>1689</v>
      </c>
      <c r="D289" s="361" t="s">
        <v>1690</v>
      </c>
      <c r="E289" s="361">
        <v>1981</v>
      </c>
      <c r="F289" s="361"/>
      <c r="G289" s="410" t="s">
        <v>114</v>
      </c>
      <c r="H289" s="360" t="s">
        <v>105</v>
      </c>
      <c r="I289" s="354">
        <v>5</v>
      </c>
      <c r="J289" s="85">
        <v>5</v>
      </c>
      <c r="K289" s="336">
        <v>3449</v>
      </c>
      <c r="L289" s="336">
        <v>3449</v>
      </c>
      <c r="M289" s="339">
        <v>0</v>
      </c>
      <c r="N289" s="85">
        <v>75</v>
      </c>
      <c r="O289" s="29">
        <f>'Раздел 2'!C289</f>
        <v>9262629.1967585832</v>
      </c>
      <c r="P289" s="29">
        <v>0</v>
      </c>
      <c r="Q289" s="29">
        <v>0</v>
      </c>
      <c r="R289" s="29">
        <f t="shared" si="53"/>
        <v>9262629.1967585832</v>
      </c>
      <c r="S289" s="150">
        <f t="shared" si="54"/>
        <v>2685.5984913768002</v>
      </c>
      <c r="T289" s="168">
        <v>21639.934664377604</v>
      </c>
      <c r="U289" s="353">
        <v>2026</v>
      </c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</row>
    <row r="290" spans="1:82" s="2" customFormat="1" ht="12.75" customHeight="1" x14ac:dyDescent="0.2">
      <c r="A290" s="410">
        <v>6</v>
      </c>
      <c r="B290" s="403" t="s">
        <v>1684</v>
      </c>
      <c r="C290" s="361" t="s">
        <v>1691</v>
      </c>
      <c r="D290" s="361" t="s">
        <v>1692</v>
      </c>
      <c r="E290" s="361">
        <v>1992</v>
      </c>
      <c r="F290" s="361"/>
      <c r="G290" s="410" t="s">
        <v>114</v>
      </c>
      <c r="H290" s="411" t="s">
        <v>1101</v>
      </c>
      <c r="I290" s="354">
        <v>2</v>
      </c>
      <c r="J290" s="85">
        <v>3</v>
      </c>
      <c r="K290" s="336">
        <v>886</v>
      </c>
      <c r="L290" s="336">
        <v>886</v>
      </c>
      <c r="M290" s="339">
        <v>0</v>
      </c>
      <c r="N290" s="85">
        <v>18</v>
      </c>
      <c r="O290" s="29">
        <f>'Раздел 2'!C290</f>
        <v>5522438.6434468674</v>
      </c>
      <c r="P290" s="29">
        <v>0</v>
      </c>
      <c r="Q290" s="29">
        <v>0</v>
      </c>
      <c r="R290" s="29">
        <f t="shared" si="53"/>
        <v>5522438.6434468674</v>
      </c>
      <c r="S290" s="150">
        <f t="shared" si="54"/>
        <v>6233.0007262379995</v>
      </c>
      <c r="T290" s="168">
        <v>28046.9123415545</v>
      </c>
      <c r="U290" s="353">
        <v>2026</v>
      </c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</row>
    <row r="291" spans="1:82" s="20" customFormat="1" ht="12.75" customHeight="1" x14ac:dyDescent="0.2">
      <c r="A291" s="569" t="s">
        <v>1112</v>
      </c>
      <c r="B291" s="569"/>
      <c r="C291" s="196"/>
      <c r="D291" s="196"/>
      <c r="E291" s="178">
        <v>6</v>
      </c>
      <c r="F291" s="178"/>
      <c r="G291" s="178"/>
      <c r="H291" s="201"/>
      <c r="I291" s="196"/>
      <c r="J291" s="202"/>
      <c r="K291" s="183">
        <f t="shared" ref="K291:R291" si="55">SUM(K285:K290)</f>
        <v>7435.9</v>
      </c>
      <c r="L291" s="183">
        <f t="shared" si="55"/>
        <v>7346.3</v>
      </c>
      <c r="M291" s="183">
        <f t="shared" si="55"/>
        <v>0</v>
      </c>
      <c r="N291" s="183">
        <f t="shared" si="55"/>
        <v>166</v>
      </c>
      <c r="O291" s="183">
        <f t="shared" si="55"/>
        <v>23265304.87962519</v>
      </c>
      <c r="P291" s="183">
        <f t="shared" si="55"/>
        <v>0</v>
      </c>
      <c r="Q291" s="183">
        <f t="shared" si="55"/>
        <v>0</v>
      </c>
      <c r="R291" s="183">
        <f t="shared" si="55"/>
        <v>23265304.87962519</v>
      </c>
      <c r="S291" s="194"/>
      <c r="T291" s="197"/>
      <c r="U291" s="186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</row>
    <row r="292" spans="1:82" s="7" customFormat="1" ht="12.75" customHeight="1" x14ac:dyDescent="0.2">
      <c r="A292" s="410">
        <v>1</v>
      </c>
      <c r="B292" s="411" t="s">
        <v>610</v>
      </c>
      <c r="C292" s="410" t="s">
        <v>611</v>
      </c>
      <c r="D292" s="410" t="s">
        <v>174</v>
      </c>
      <c r="E292" s="410" t="s">
        <v>62</v>
      </c>
      <c r="F292" s="413"/>
      <c r="G292" s="410" t="s">
        <v>114</v>
      </c>
      <c r="H292" s="411" t="s">
        <v>1101</v>
      </c>
      <c r="I292" s="30">
        <v>4</v>
      </c>
      <c r="J292" s="95">
        <v>2</v>
      </c>
      <c r="K292" s="339">
        <v>1284</v>
      </c>
      <c r="L292" s="339">
        <v>1075</v>
      </c>
      <c r="M292" s="339">
        <v>0</v>
      </c>
      <c r="N292" s="95">
        <v>31</v>
      </c>
      <c r="O292" s="29">
        <f>'Раздел 2'!C292</f>
        <v>8503004.9324895907</v>
      </c>
      <c r="P292" s="29">
        <v>0</v>
      </c>
      <c r="Q292" s="29">
        <v>0</v>
      </c>
      <c r="R292" s="29">
        <f t="shared" ref="R292:R303" si="56">O292</f>
        <v>8503004.9324895907</v>
      </c>
      <c r="S292" s="150">
        <f t="shared" ref="S292:S303" si="57">O292/L292</f>
        <v>7909.7720302228754</v>
      </c>
      <c r="T292" s="168">
        <v>23931.931982302362</v>
      </c>
      <c r="U292" s="44">
        <v>2027</v>
      </c>
    </row>
    <row r="293" spans="1:82" s="7" customFormat="1" ht="12.75" customHeight="1" x14ac:dyDescent="0.2">
      <c r="A293" s="410">
        <f t="shared" ref="A293:A303" si="58">A292+1</f>
        <v>2</v>
      </c>
      <c r="B293" s="411" t="s">
        <v>612</v>
      </c>
      <c r="C293" s="410" t="s">
        <v>613</v>
      </c>
      <c r="D293" s="410" t="s">
        <v>174</v>
      </c>
      <c r="E293" s="410" t="s">
        <v>57</v>
      </c>
      <c r="F293" s="413"/>
      <c r="G293" s="410" t="s">
        <v>114</v>
      </c>
      <c r="H293" s="427" t="s">
        <v>104</v>
      </c>
      <c r="I293" s="30">
        <v>3</v>
      </c>
      <c r="J293" s="95">
        <v>3</v>
      </c>
      <c r="K293" s="339">
        <v>1705</v>
      </c>
      <c r="L293" s="339">
        <v>1368</v>
      </c>
      <c r="M293" s="339">
        <v>0</v>
      </c>
      <c r="N293" s="95">
        <v>26</v>
      </c>
      <c r="O293" s="29">
        <f>'Раздел 2'!C293</f>
        <v>11197471.894235788</v>
      </c>
      <c r="P293" s="29">
        <v>0</v>
      </c>
      <c r="Q293" s="29">
        <v>0</v>
      </c>
      <c r="R293" s="29">
        <f t="shared" si="56"/>
        <v>11197471.894235788</v>
      </c>
      <c r="S293" s="150">
        <f t="shared" si="57"/>
        <v>8185.2864723945822</v>
      </c>
      <c r="T293" s="168">
        <v>26018.286509664675</v>
      </c>
      <c r="U293" s="44">
        <v>2027</v>
      </c>
    </row>
    <row r="294" spans="1:82" s="7" customFormat="1" ht="12.75" customHeight="1" x14ac:dyDescent="0.2">
      <c r="A294" s="410">
        <f t="shared" si="58"/>
        <v>3</v>
      </c>
      <c r="B294" s="411" t="s">
        <v>608</v>
      </c>
      <c r="C294" s="410" t="s">
        <v>609</v>
      </c>
      <c r="D294" s="410" t="s">
        <v>174</v>
      </c>
      <c r="E294" s="410" t="s">
        <v>53</v>
      </c>
      <c r="F294" s="413"/>
      <c r="G294" s="410" t="s">
        <v>114</v>
      </c>
      <c r="H294" s="427" t="s">
        <v>104</v>
      </c>
      <c r="I294" s="30">
        <v>2</v>
      </c>
      <c r="J294" s="95">
        <v>1</v>
      </c>
      <c r="K294" s="339">
        <v>473</v>
      </c>
      <c r="L294" s="339">
        <v>449</v>
      </c>
      <c r="M294" s="339">
        <v>0</v>
      </c>
      <c r="N294" s="95">
        <v>8</v>
      </c>
      <c r="O294" s="29">
        <f>'Раздел 2'!C294</f>
        <v>3251335.5295105739</v>
      </c>
      <c r="P294" s="29">
        <v>0</v>
      </c>
      <c r="Q294" s="29">
        <v>0</v>
      </c>
      <c r="R294" s="29">
        <f t="shared" si="56"/>
        <v>3251335.5295105739</v>
      </c>
      <c r="S294" s="150">
        <f t="shared" si="57"/>
        <v>7241.2818029188729</v>
      </c>
      <c r="T294" s="168">
        <v>21991.517862554996</v>
      </c>
      <c r="U294" s="44">
        <v>2027</v>
      </c>
    </row>
    <row r="295" spans="1:82" s="7" customFormat="1" ht="12.75" customHeight="1" x14ac:dyDescent="0.2">
      <c r="A295" s="410">
        <f t="shared" si="58"/>
        <v>4</v>
      </c>
      <c r="B295" s="411" t="s">
        <v>619</v>
      </c>
      <c r="C295" s="410" t="s">
        <v>620</v>
      </c>
      <c r="D295" s="410" t="s">
        <v>174</v>
      </c>
      <c r="E295" s="410" t="s">
        <v>57</v>
      </c>
      <c r="F295" s="413"/>
      <c r="G295" s="410" t="s">
        <v>114</v>
      </c>
      <c r="H295" s="427" t="s">
        <v>104</v>
      </c>
      <c r="I295" s="30">
        <v>2</v>
      </c>
      <c r="J295" s="95">
        <v>1</v>
      </c>
      <c r="K295" s="339">
        <v>511.6</v>
      </c>
      <c r="L295" s="339">
        <v>479</v>
      </c>
      <c r="M295" s="339">
        <v>0</v>
      </c>
      <c r="N295" s="95">
        <v>17</v>
      </c>
      <c r="O295" s="29">
        <f>'Раздел 2'!C295</f>
        <v>3512182.7775433608</v>
      </c>
      <c r="P295" s="29">
        <v>0</v>
      </c>
      <c r="Q295" s="29">
        <v>0</v>
      </c>
      <c r="R295" s="29">
        <f t="shared" si="56"/>
        <v>3512182.7775433608</v>
      </c>
      <c r="S295" s="150">
        <f t="shared" si="57"/>
        <v>7332.3231263953257</v>
      </c>
      <c r="T295" s="168">
        <v>22296.434969695183</v>
      </c>
      <c r="U295" s="44">
        <v>2027</v>
      </c>
    </row>
    <row r="296" spans="1:82" s="7" customFormat="1" ht="12.75" customHeight="1" x14ac:dyDescent="0.2">
      <c r="A296" s="410">
        <f t="shared" si="58"/>
        <v>5</v>
      </c>
      <c r="B296" s="411" t="s">
        <v>614</v>
      </c>
      <c r="C296" s="410" t="s">
        <v>615</v>
      </c>
      <c r="D296" s="410" t="s">
        <v>174</v>
      </c>
      <c r="E296" s="410" t="s">
        <v>44</v>
      </c>
      <c r="F296" s="413"/>
      <c r="G296" s="410" t="s">
        <v>114</v>
      </c>
      <c r="H296" s="411" t="s">
        <v>1101</v>
      </c>
      <c r="I296" s="30">
        <v>4</v>
      </c>
      <c r="J296" s="95">
        <v>2</v>
      </c>
      <c r="K296" s="339">
        <v>1275.5</v>
      </c>
      <c r="L296" s="339">
        <v>1226</v>
      </c>
      <c r="M296" s="339">
        <v>0</v>
      </c>
      <c r="N296" s="95">
        <v>32</v>
      </c>
      <c r="O296" s="29">
        <f>'Раздел 2'!C296</f>
        <v>8520233.3863165677</v>
      </c>
      <c r="P296" s="29">
        <v>0</v>
      </c>
      <c r="Q296" s="29">
        <v>0</v>
      </c>
      <c r="R296" s="29">
        <f t="shared" si="56"/>
        <v>8520233.3863165677</v>
      </c>
      <c r="S296" s="150">
        <f t="shared" si="57"/>
        <v>6949.6194015632691</v>
      </c>
      <c r="T296" s="168">
        <v>20845.446076623615</v>
      </c>
      <c r="U296" s="44">
        <v>2027</v>
      </c>
    </row>
    <row r="297" spans="1:82" s="7" customFormat="1" ht="12.75" customHeight="1" x14ac:dyDescent="0.2">
      <c r="A297" s="410">
        <f t="shared" si="58"/>
        <v>6</v>
      </c>
      <c r="B297" s="411" t="s">
        <v>604</v>
      </c>
      <c r="C297" s="410" t="s">
        <v>605</v>
      </c>
      <c r="D297" s="410" t="s">
        <v>174</v>
      </c>
      <c r="E297" s="410" t="s">
        <v>49</v>
      </c>
      <c r="F297" s="413"/>
      <c r="G297" s="410" t="s">
        <v>114</v>
      </c>
      <c r="H297" s="411" t="s">
        <v>1101</v>
      </c>
      <c r="I297" s="30">
        <v>5</v>
      </c>
      <c r="J297" s="95">
        <v>3</v>
      </c>
      <c r="K297" s="339">
        <v>2517.9</v>
      </c>
      <c r="L297" s="339">
        <v>2407</v>
      </c>
      <c r="M297" s="339">
        <v>0</v>
      </c>
      <c r="N297" s="95">
        <v>59</v>
      </c>
      <c r="O297" s="29">
        <f>'Раздел 2'!C297</f>
        <v>7749645.9998039603</v>
      </c>
      <c r="P297" s="29">
        <v>0</v>
      </c>
      <c r="Q297" s="29">
        <v>0</v>
      </c>
      <c r="R297" s="29">
        <f t="shared" si="56"/>
        <v>7749645.9998039603</v>
      </c>
      <c r="S297" s="150">
        <f t="shared" si="57"/>
        <v>3219.6285832172666</v>
      </c>
      <c r="T297" s="168">
        <v>14724.23176342053</v>
      </c>
      <c r="U297" s="44">
        <v>2027</v>
      </c>
    </row>
    <row r="298" spans="1:82" s="7" customFormat="1" ht="12.75" customHeight="1" x14ac:dyDescent="0.2">
      <c r="A298" s="410">
        <f t="shared" si="58"/>
        <v>7</v>
      </c>
      <c r="B298" s="411" t="s">
        <v>616</v>
      </c>
      <c r="C298" s="410" t="s">
        <v>617</v>
      </c>
      <c r="D298" s="410" t="s">
        <v>174</v>
      </c>
      <c r="E298" s="410" t="s">
        <v>618</v>
      </c>
      <c r="F298" s="413"/>
      <c r="G298" s="410" t="s">
        <v>114</v>
      </c>
      <c r="H298" s="411" t="s">
        <v>1101</v>
      </c>
      <c r="I298" s="30">
        <v>5</v>
      </c>
      <c r="J298" s="95">
        <v>4</v>
      </c>
      <c r="K298" s="339">
        <v>3872.7</v>
      </c>
      <c r="L298" s="339">
        <v>2519</v>
      </c>
      <c r="M298" s="339">
        <v>0</v>
      </c>
      <c r="N298" s="95">
        <v>66</v>
      </c>
      <c r="O298" s="29">
        <f>'Раздел 2'!C298</f>
        <v>11496559.386636995</v>
      </c>
      <c r="P298" s="29">
        <v>0</v>
      </c>
      <c r="Q298" s="29">
        <v>0</v>
      </c>
      <c r="R298" s="29">
        <f t="shared" si="56"/>
        <v>11496559.386636995</v>
      </c>
      <c r="S298" s="150">
        <f t="shared" si="57"/>
        <v>4563.937827168319</v>
      </c>
      <c r="T298" s="168">
        <v>21639.934664377604</v>
      </c>
      <c r="U298" s="44">
        <v>2027</v>
      </c>
    </row>
    <row r="299" spans="1:82" s="7" customFormat="1" ht="12.75" customHeight="1" x14ac:dyDescent="0.2">
      <c r="A299" s="410">
        <f t="shared" si="58"/>
        <v>8</v>
      </c>
      <c r="B299" s="411" t="s">
        <v>993</v>
      </c>
      <c r="C299" s="410" t="s">
        <v>994</v>
      </c>
      <c r="D299" s="410" t="s">
        <v>172</v>
      </c>
      <c r="E299" s="410" t="s">
        <v>623</v>
      </c>
      <c r="F299" s="410"/>
      <c r="G299" s="410" t="s">
        <v>114</v>
      </c>
      <c r="H299" s="411" t="s">
        <v>1110</v>
      </c>
      <c r="I299" s="30">
        <v>2</v>
      </c>
      <c r="J299" s="95">
        <v>2</v>
      </c>
      <c r="K299" s="339">
        <v>722.5</v>
      </c>
      <c r="L299" s="339">
        <v>664.4</v>
      </c>
      <c r="M299" s="339">
        <v>0</v>
      </c>
      <c r="N299" s="95">
        <v>18</v>
      </c>
      <c r="O299" s="29">
        <f>'Раздел 2'!C299</f>
        <v>237740.92319999996</v>
      </c>
      <c r="P299" s="29">
        <v>0</v>
      </c>
      <c r="Q299" s="29">
        <v>0</v>
      </c>
      <c r="R299" s="29">
        <f t="shared" si="56"/>
        <v>237740.92319999996</v>
      </c>
      <c r="S299" s="150">
        <f t="shared" si="57"/>
        <v>357.82799999999997</v>
      </c>
      <c r="T299" s="168">
        <v>18295.472455041381</v>
      </c>
      <c r="U299" s="44">
        <v>2027</v>
      </c>
    </row>
    <row r="300" spans="1:82" s="7" customFormat="1" ht="12.75" customHeight="1" x14ac:dyDescent="0.2">
      <c r="A300" s="410">
        <f t="shared" si="58"/>
        <v>9</v>
      </c>
      <c r="B300" s="411" t="s">
        <v>984</v>
      </c>
      <c r="C300" s="410" t="s">
        <v>985</v>
      </c>
      <c r="D300" s="410" t="s">
        <v>172</v>
      </c>
      <c r="E300" s="410" t="s">
        <v>618</v>
      </c>
      <c r="F300" s="410"/>
      <c r="G300" s="410" t="s">
        <v>114</v>
      </c>
      <c r="H300" s="411" t="s">
        <v>1162</v>
      </c>
      <c r="I300" s="30">
        <v>2</v>
      </c>
      <c r="J300" s="95">
        <v>2</v>
      </c>
      <c r="K300" s="339">
        <v>535.79999999999995</v>
      </c>
      <c r="L300" s="339">
        <v>503</v>
      </c>
      <c r="M300" s="339">
        <v>0</v>
      </c>
      <c r="N300" s="95">
        <v>14</v>
      </c>
      <c r="O300" s="29">
        <f>'Раздел 2'!C300</f>
        <v>179987.484</v>
      </c>
      <c r="P300" s="29">
        <v>0</v>
      </c>
      <c r="Q300" s="29">
        <v>0</v>
      </c>
      <c r="R300" s="29">
        <f t="shared" si="56"/>
        <v>179987.484</v>
      </c>
      <c r="S300" s="150">
        <f t="shared" si="57"/>
        <v>357.82799999999997</v>
      </c>
      <c r="T300" s="168">
        <v>24114.183297059077</v>
      </c>
      <c r="U300" s="44">
        <v>2027</v>
      </c>
    </row>
    <row r="301" spans="1:82" s="7" customFormat="1" ht="12.75" customHeight="1" x14ac:dyDescent="0.2">
      <c r="A301" s="410">
        <f t="shared" si="58"/>
        <v>10</v>
      </c>
      <c r="B301" s="411" t="s">
        <v>986</v>
      </c>
      <c r="C301" s="410" t="s">
        <v>987</v>
      </c>
      <c r="D301" s="410" t="s">
        <v>172</v>
      </c>
      <c r="E301" s="410" t="s">
        <v>44</v>
      </c>
      <c r="F301" s="410"/>
      <c r="G301" s="410" t="s">
        <v>114</v>
      </c>
      <c r="H301" s="411" t="s">
        <v>1110</v>
      </c>
      <c r="I301" s="30">
        <v>2</v>
      </c>
      <c r="J301" s="95">
        <v>1</v>
      </c>
      <c r="K301" s="339">
        <v>362.1</v>
      </c>
      <c r="L301" s="339">
        <v>335.4</v>
      </c>
      <c r="M301" s="339">
        <v>0</v>
      </c>
      <c r="N301" s="95">
        <v>11</v>
      </c>
      <c r="O301" s="29">
        <f>'Раздел 2'!C301</f>
        <v>226433.23559999999</v>
      </c>
      <c r="P301" s="29">
        <v>0</v>
      </c>
      <c r="Q301" s="29">
        <v>0</v>
      </c>
      <c r="R301" s="29">
        <f t="shared" si="56"/>
        <v>226433.23559999999</v>
      </c>
      <c r="S301" s="150">
        <f t="shared" si="57"/>
        <v>675.11400000000003</v>
      </c>
      <c r="T301" s="168">
        <v>18163.555610611264</v>
      </c>
      <c r="U301" s="44">
        <v>2027</v>
      </c>
    </row>
    <row r="302" spans="1:82" s="7" customFormat="1" ht="12.75" customHeight="1" x14ac:dyDescent="0.2">
      <c r="A302" s="410">
        <f t="shared" si="58"/>
        <v>11</v>
      </c>
      <c r="B302" s="411" t="s">
        <v>988</v>
      </c>
      <c r="C302" s="410" t="s">
        <v>989</v>
      </c>
      <c r="D302" s="410" t="s">
        <v>172</v>
      </c>
      <c r="E302" s="410" t="s">
        <v>623</v>
      </c>
      <c r="F302" s="410"/>
      <c r="G302" s="410" t="s">
        <v>114</v>
      </c>
      <c r="H302" s="411" t="s">
        <v>1110</v>
      </c>
      <c r="I302" s="30">
        <v>2</v>
      </c>
      <c r="J302" s="95">
        <v>2</v>
      </c>
      <c r="K302" s="339">
        <v>693.6</v>
      </c>
      <c r="L302" s="339">
        <v>618.9</v>
      </c>
      <c r="M302" s="339">
        <v>0</v>
      </c>
      <c r="N302" s="95">
        <v>18</v>
      </c>
      <c r="O302" s="29">
        <f>'Раздел 2'!C302</f>
        <v>221459.74919999996</v>
      </c>
      <c r="P302" s="29">
        <v>0</v>
      </c>
      <c r="Q302" s="29">
        <v>0</v>
      </c>
      <c r="R302" s="29">
        <f t="shared" si="56"/>
        <v>221459.74919999996</v>
      </c>
      <c r="S302" s="150">
        <f t="shared" si="57"/>
        <v>357.82799999999997</v>
      </c>
      <c r="T302" s="168">
        <v>18854.890003497028</v>
      </c>
      <c r="U302" s="44">
        <v>2027</v>
      </c>
    </row>
    <row r="303" spans="1:82" s="7" customFormat="1" ht="12.75" customHeight="1" x14ac:dyDescent="0.2">
      <c r="A303" s="410">
        <f t="shared" si="58"/>
        <v>12</v>
      </c>
      <c r="B303" s="411" t="s">
        <v>990</v>
      </c>
      <c r="C303" s="410" t="s">
        <v>991</v>
      </c>
      <c r="D303" s="410" t="s">
        <v>172</v>
      </c>
      <c r="E303" s="410" t="s">
        <v>992</v>
      </c>
      <c r="F303" s="410"/>
      <c r="G303" s="410" t="s">
        <v>114</v>
      </c>
      <c r="H303" s="411" t="s">
        <v>1110</v>
      </c>
      <c r="I303" s="30">
        <v>2</v>
      </c>
      <c r="J303" s="95">
        <v>2</v>
      </c>
      <c r="K303" s="339">
        <v>652.9</v>
      </c>
      <c r="L303" s="339">
        <v>596.9</v>
      </c>
      <c r="M303" s="339">
        <v>0</v>
      </c>
      <c r="N303" s="95">
        <v>12</v>
      </c>
      <c r="O303" s="29">
        <f>'Раздел 2'!C303</f>
        <v>213587.53319999998</v>
      </c>
      <c r="P303" s="29">
        <v>0</v>
      </c>
      <c r="Q303" s="29">
        <v>0</v>
      </c>
      <c r="R303" s="29">
        <f t="shared" si="56"/>
        <v>213587.53319999998</v>
      </c>
      <c r="S303" s="150">
        <f t="shared" si="57"/>
        <v>357.82799999999997</v>
      </c>
      <c r="T303" s="168">
        <v>18402.655285159359</v>
      </c>
      <c r="U303" s="44">
        <v>2027</v>
      </c>
    </row>
    <row r="304" spans="1:82" s="20" customFormat="1" ht="12.75" customHeight="1" x14ac:dyDescent="0.2">
      <c r="A304" s="569" t="s">
        <v>1113</v>
      </c>
      <c r="B304" s="569"/>
      <c r="C304" s="178"/>
      <c r="D304" s="178"/>
      <c r="E304" s="178">
        <v>12</v>
      </c>
      <c r="F304" s="178"/>
      <c r="G304" s="178"/>
      <c r="H304" s="179"/>
      <c r="I304" s="178"/>
      <c r="J304" s="181"/>
      <c r="K304" s="183">
        <f t="shared" ref="K304:R304" si="59">SUM(K292:K303)</f>
        <v>14606.6</v>
      </c>
      <c r="L304" s="183">
        <f t="shared" si="59"/>
        <v>12241.599999999999</v>
      </c>
      <c r="M304" s="183">
        <f t="shared" si="59"/>
        <v>0</v>
      </c>
      <c r="N304" s="183">
        <f t="shared" si="59"/>
        <v>312</v>
      </c>
      <c r="O304" s="183">
        <f t="shared" si="59"/>
        <v>55309642.83173684</v>
      </c>
      <c r="P304" s="183">
        <f t="shared" si="59"/>
        <v>0</v>
      </c>
      <c r="Q304" s="183">
        <f t="shared" si="59"/>
        <v>0</v>
      </c>
      <c r="R304" s="183">
        <f t="shared" si="59"/>
        <v>55309642.83173684</v>
      </c>
      <c r="S304" s="194"/>
      <c r="T304" s="197"/>
      <c r="U304" s="186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</row>
    <row r="305" spans="1:82" s="5" customFormat="1" ht="13.35" customHeight="1" x14ac:dyDescent="0.2">
      <c r="A305" s="568" t="s">
        <v>65</v>
      </c>
      <c r="B305" s="568"/>
      <c r="C305" s="119"/>
      <c r="D305" s="119"/>
      <c r="E305" s="118">
        <f>E304+E291+E284</f>
        <v>30</v>
      </c>
      <c r="F305" s="118"/>
      <c r="G305" s="118"/>
      <c r="H305" s="118"/>
      <c r="I305" s="118"/>
      <c r="J305" s="118"/>
      <c r="K305" s="127">
        <f>K304+K291+K284</f>
        <v>40836.5</v>
      </c>
      <c r="L305" s="127">
        <f>L304+L291+L284</f>
        <v>37315.599999999999</v>
      </c>
      <c r="M305" s="118">
        <f>M304+M291+M284</f>
        <v>0</v>
      </c>
      <c r="N305" s="118">
        <f>N304+N291+N284</f>
        <v>920</v>
      </c>
      <c r="O305" s="127">
        <f>O284+O291+O304</f>
        <v>111251579.39239195</v>
      </c>
      <c r="P305" s="118"/>
      <c r="Q305" s="118"/>
      <c r="R305" s="127">
        <f>R304+R291+R284</f>
        <v>111251579.39239195</v>
      </c>
      <c r="S305" s="140"/>
      <c r="T305" s="148"/>
      <c r="U305" s="56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  <c r="BQ305" s="12"/>
      <c r="BR305" s="12"/>
      <c r="BS305" s="12"/>
      <c r="BT305" s="12"/>
      <c r="BU305" s="12"/>
      <c r="BV305" s="12"/>
      <c r="BW305" s="12"/>
      <c r="BX305" s="12"/>
      <c r="BY305" s="12"/>
      <c r="BZ305" s="12"/>
      <c r="CA305" s="12"/>
      <c r="CB305" s="12"/>
      <c r="CC305" s="12"/>
      <c r="CD305" s="12"/>
    </row>
    <row r="306" spans="1:82" s="2" customFormat="1" ht="13.35" customHeight="1" x14ac:dyDescent="0.2">
      <c r="A306" s="410"/>
      <c r="B306" s="701" t="s">
        <v>71</v>
      </c>
      <c r="C306" s="413"/>
      <c r="D306" s="413"/>
      <c r="E306" s="410"/>
      <c r="F306" s="410"/>
      <c r="G306" s="410"/>
      <c r="H306" s="411"/>
      <c r="I306" s="89"/>
      <c r="J306" s="91"/>
      <c r="K306" s="29"/>
      <c r="L306" s="29"/>
      <c r="M306" s="30"/>
      <c r="N306" s="95"/>
      <c r="O306" s="29"/>
      <c r="P306" s="29"/>
      <c r="Q306" s="29"/>
      <c r="R306" s="117"/>
      <c r="S306" s="150"/>
      <c r="T306" s="149"/>
      <c r="U306" s="44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</row>
    <row r="307" spans="1:82" s="2" customFormat="1" ht="12.75" customHeight="1" x14ac:dyDescent="0.2">
      <c r="A307" s="410">
        <v>1</v>
      </c>
      <c r="B307" s="411" t="s">
        <v>1414</v>
      </c>
      <c r="C307" s="710" t="s">
        <v>1415</v>
      </c>
      <c r="D307" s="711" t="s">
        <v>1413</v>
      </c>
      <c r="E307" s="410" t="s">
        <v>57</v>
      </c>
      <c r="F307" s="413"/>
      <c r="G307" s="711" t="s">
        <v>114</v>
      </c>
      <c r="H307" s="427" t="s">
        <v>104</v>
      </c>
      <c r="I307" s="104">
        <v>3</v>
      </c>
      <c r="J307" s="104">
        <v>2</v>
      </c>
      <c r="K307" s="338">
        <v>1056.9000000000001</v>
      </c>
      <c r="L307" s="338">
        <v>976.5</v>
      </c>
      <c r="M307" s="338">
        <v>777.5</v>
      </c>
      <c r="N307" s="104">
        <v>16</v>
      </c>
      <c r="O307" s="29">
        <f>'Раздел 2'!C307</f>
        <v>7116170.4050000003</v>
      </c>
      <c r="P307" s="29">
        <v>0</v>
      </c>
      <c r="Q307" s="29">
        <v>0</v>
      </c>
      <c r="R307" s="29">
        <f t="shared" ref="R307" si="60">O307</f>
        <v>7116170.4050000003</v>
      </c>
      <c r="S307" s="150">
        <f t="shared" ref="S307" si="61">O307/L307</f>
        <v>7287.4248899129543</v>
      </c>
      <c r="T307" s="147">
        <v>35854.509999999995</v>
      </c>
      <c r="U307" s="44">
        <v>2025</v>
      </c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</row>
    <row r="308" spans="1:82" s="2" customFormat="1" ht="12.75" customHeight="1" x14ac:dyDescent="0.2">
      <c r="A308" s="410">
        <f>A307+1</f>
        <v>2</v>
      </c>
      <c r="B308" s="360" t="s">
        <v>1177</v>
      </c>
      <c r="C308" s="631" t="s">
        <v>1416</v>
      </c>
      <c r="D308" s="375" t="s">
        <v>1413</v>
      </c>
      <c r="E308" s="361" t="s">
        <v>57</v>
      </c>
      <c r="F308" s="417"/>
      <c r="G308" s="375" t="s">
        <v>114</v>
      </c>
      <c r="H308" s="427" t="s">
        <v>104</v>
      </c>
      <c r="I308" s="98">
        <v>3</v>
      </c>
      <c r="J308" s="98">
        <v>3</v>
      </c>
      <c r="K308" s="337">
        <v>2162.4</v>
      </c>
      <c r="L308" s="337">
        <v>2060.6</v>
      </c>
      <c r="M308" s="337">
        <v>968.5</v>
      </c>
      <c r="N308" s="98">
        <v>29</v>
      </c>
      <c r="O308" s="29">
        <f>'Раздел 2'!C308</f>
        <v>6704792.3624</v>
      </c>
      <c r="P308" s="29">
        <v>0</v>
      </c>
      <c r="Q308" s="29">
        <v>0</v>
      </c>
      <c r="R308" s="29">
        <f t="shared" ref="R308:R316" si="62">O308</f>
        <v>6704792.3624</v>
      </c>
      <c r="S308" s="150">
        <f t="shared" ref="S308:S316" si="63">O308/L308</f>
        <v>3253.805863534893</v>
      </c>
      <c r="T308" s="70">
        <v>39373.880000000005</v>
      </c>
      <c r="U308" s="44">
        <v>2025</v>
      </c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</row>
    <row r="309" spans="1:82" s="2" customFormat="1" ht="12.75" customHeight="1" x14ac:dyDescent="0.2">
      <c r="A309" s="410">
        <f t="shared" ref="A309:A316" si="64">A308+1</f>
        <v>3</v>
      </c>
      <c r="B309" s="360" t="s">
        <v>1417</v>
      </c>
      <c r="C309" s="631" t="s">
        <v>1418</v>
      </c>
      <c r="D309" s="375" t="s">
        <v>1229</v>
      </c>
      <c r="E309" s="361">
        <v>1960</v>
      </c>
      <c r="F309" s="417"/>
      <c r="G309" s="375" t="s">
        <v>114</v>
      </c>
      <c r="H309" s="427" t="s">
        <v>104</v>
      </c>
      <c r="I309" s="98">
        <v>3</v>
      </c>
      <c r="J309" s="98">
        <v>2</v>
      </c>
      <c r="K309" s="337">
        <v>1147.4000000000001</v>
      </c>
      <c r="L309" s="337">
        <v>1071.2</v>
      </c>
      <c r="M309" s="337">
        <v>0</v>
      </c>
      <c r="N309" s="98">
        <v>18</v>
      </c>
      <c r="O309" s="29">
        <f>'Раздел 2'!C309</f>
        <v>6304147.2216420006</v>
      </c>
      <c r="P309" s="29">
        <v>0</v>
      </c>
      <c r="Q309" s="29">
        <v>0</v>
      </c>
      <c r="R309" s="29">
        <f t="shared" si="62"/>
        <v>6304147.2216420006</v>
      </c>
      <c r="S309" s="150">
        <f t="shared" si="63"/>
        <v>5885.1262337957432</v>
      </c>
      <c r="T309" s="70">
        <v>39373.880000000005</v>
      </c>
      <c r="U309" s="44">
        <v>2025</v>
      </c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</row>
    <row r="310" spans="1:82" s="2" customFormat="1" ht="12.75" customHeight="1" x14ac:dyDescent="0.2">
      <c r="A310" s="410">
        <f t="shared" si="64"/>
        <v>4</v>
      </c>
      <c r="B310" s="360" t="s">
        <v>1421</v>
      </c>
      <c r="C310" s="631" t="s">
        <v>1422</v>
      </c>
      <c r="D310" s="375" t="s">
        <v>1229</v>
      </c>
      <c r="E310" s="361">
        <v>1958</v>
      </c>
      <c r="F310" s="417"/>
      <c r="G310" s="375" t="s">
        <v>114</v>
      </c>
      <c r="H310" s="427" t="s">
        <v>104</v>
      </c>
      <c r="I310" s="98">
        <v>3</v>
      </c>
      <c r="J310" s="98">
        <v>3</v>
      </c>
      <c r="K310" s="337">
        <v>1735.2</v>
      </c>
      <c r="L310" s="337">
        <v>1599.5</v>
      </c>
      <c r="M310" s="337">
        <v>0</v>
      </c>
      <c r="N310" s="98">
        <v>26</v>
      </c>
      <c r="O310" s="29">
        <f>'Раздел 2'!C310</f>
        <v>10711365.449362</v>
      </c>
      <c r="P310" s="29">
        <v>0</v>
      </c>
      <c r="Q310" s="29">
        <v>0</v>
      </c>
      <c r="R310" s="29">
        <f t="shared" si="62"/>
        <v>10711365.449362</v>
      </c>
      <c r="S310" s="150">
        <f t="shared" si="63"/>
        <v>6696.6961233898091</v>
      </c>
      <c r="T310" s="70">
        <v>29534.590000000004</v>
      </c>
      <c r="U310" s="44">
        <v>2025</v>
      </c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</row>
    <row r="311" spans="1:82" s="2" customFormat="1" ht="12.75" customHeight="1" x14ac:dyDescent="0.2">
      <c r="A311" s="410">
        <f t="shared" si="64"/>
        <v>5</v>
      </c>
      <c r="B311" s="360" t="s">
        <v>1452</v>
      </c>
      <c r="C311" s="361" t="s">
        <v>1453</v>
      </c>
      <c r="D311" s="361" t="s">
        <v>175</v>
      </c>
      <c r="E311" s="640" t="s">
        <v>44</v>
      </c>
      <c r="F311" s="417"/>
      <c r="G311" s="375" t="s">
        <v>114</v>
      </c>
      <c r="H311" s="427" t="s">
        <v>104</v>
      </c>
      <c r="I311" s="98">
        <v>2</v>
      </c>
      <c r="J311" s="98">
        <v>3</v>
      </c>
      <c r="K311" s="337">
        <v>853.3</v>
      </c>
      <c r="L311" s="337">
        <v>799.4</v>
      </c>
      <c r="M311" s="337">
        <v>533.70000000000005</v>
      </c>
      <c r="N311" s="98">
        <v>31</v>
      </c>
      <c r="O311" s="29">
        <f>'Раздел 2'!C311</f>
        <v>437292.25</v>
      </c>
      <c r="P311" s="29">
        <v>0</v>
      </c>
      <c r="Q311" s="29">
        <v>0</v>
      </c>
      <c r="R311" s="29">
        <f t="shared" si="62"/>
        <v>437292.25</v>
      </c>
      <c r="S311" s="150">
        <f t="shared" si="63"/>
        <v>547.02558168626467</v>
      </c>
      <c r="T311" s="292">
        <v>39373.880000000005</v>
      </c>
      <c r="U311" s="44">
        <v>2025</v>
      </c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</row>
    <row r="312" spans="1:82" s="2" customFormat="1" ht="12.75" customHeight="1" x14ac:dyDescent="0.2">
      <c r="A312" s="410">
        <f t="shared" si="64"/>
        <v>6</v>
      </c>
      <c r="B312" s="360" t="s">
        <v>1454</v>
      </c>
      <c r="C312" s="631" t="s">
        <v>1453</v>
      </c>
      <c r="D312" s="375" t="s">
        <v>175</v>
      </c>
      <c r="E312" s="640" t="s">
        <v>44</v>
      </c>
      <c r="F312" s="417"/>
      <c r="G312" s="375" t="s">
        <v>114</v>
      </c>
      <c r="H312" s="427" t="s">
        <v>104</v>
      </c>
      <c r="I312" s="98">
        <v>2</v>
      </c>
      <c r="J312" s="98">
        <v>3</v>
      </c>
      <c r="K312" s="337">
        <v>854.9</v>
      </c>
      <c r="L312" s="337">
        <v>797.1</v>
      </c>
      <c r="M312" s="337">
        <v>658.8</v>
      </c>
      <c r="N312" s="98">
        <v>30</v>
      </c>
      <c r="O312" s="29">
        <f>'Раздел 2'!C312</f>
        <v>438554.04</v>
      </c>
      <c r="P312" s="29">
        <v>0</v>
      </c>
      <c r="Q312" s="29">
        <v>0</v>
      </c>
      <c r="R312" s="29">
        <f t="shared" si="62"/>
        <v>438554.04</v>
      </c>
      <c r="S312" s="150">
        <f t="shared" si="63"/>
        <v>550.18697779450508</v>
      </c>
      <c r="T312" s="292">
        <v>39373.880000000005</v>
      </c>
      <c r="U312" s="44">
        <v>2025</v>
      </c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</row>
    <row r="313" spans="1:82" s="2" customFormat="1" ht="12.75" customHeight="1" x14ac:dyDescent="0.2">
      <c r="A313" s="410">
        <f t="shared" si="64"/>
        <v>7</v>
      </c>
      <c r="B313" s="360" t="s">
        <v>1456</v>
      </c>
      <c r="C313" s="631" t="s">
        <v>1457</v>
      </c>
      <c r="D313" s="375" t="s">
        <v>175</v>
      </c>
      <c r="E313" s="361">
        <v>1975</v>
      </c>
      <c r="F313" s="417"/>
      <c r="G313" s="375" t="s">
        <v>114</v>
      </c>
      <c r="H313" s="712" t="s">
        <v>1176</v>
      </c>
      <c r="I313" s="98">
        <v>2</v>
      </c>
      <c r="J313" s="98">
        <v>2</v>
      </c>
      <c r="K313" s="337">
        <v>823.8</v>
      </c>
      <c r="L313" s="337">
        <v>798.7</v>
      </c>
      <c r="M313" s="337">
        <v>0</v>
      </c>
      <c r="N313" s="98">
        <v>13</v>
      </c>
      <c r="O313" s="29">
        <f>'Раздел 2'!C313</f>
        <v>438170.01</v>
      </c>
      <c r="P313" s="29">
        <v>0</v>
      </c>
      <c r="Q313" s="29">
        <v>0</v>
      </c>
      <c r="R313" s="29">
        <f t="shared" si="62"/>
        <v>438170.01</v>
      </c>
      <c r="S313" s="150">
        <f t="shared" si="63"/>
        <v>548.60399399023413</v>
      </c>
      <c r="T313" s="297">
        <v>39373.880000000005</v>
      </c>
      <c r="U313" s="44">
        <v>2025</v>
      </c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</row>
    <row r="314" spans="1:82" s="2" customFormat="1" ht="12.75" customHeight="1" x14ac:dyDescent="0.2">
      <c r="A314" s="410">
        <f t="shared" si="64"/>
        <v>8</v>
      </c>
      <c r="B314" s="360" t="s">
        <v>1458</v>
      </c>
      <c r="C314" s="361" t="s">
        <v>1459</v>
      </c>
      <c r="D314" s="361" t="s">
        <v>175</v>
      </c>
      <c r="E314" s="640" t="s">
        <v>127</v>
      </c>
      <c r="F314" s="417"/>
      <c r="G314" s="375" t="s">
        <v>114</v>
      </c>
      <c r="H314" s="427" t="s">
        <v>104</v>
      </c>
      <c r="I314" s="98">
        <v>5</v>
      </c>
      <c r="J314" s="98">
        <v>6</v>
      </c>
      <c r="K314" s="337">
        <v>5111.2</v>
      </c>
      <c r="L314" s="337">
        <v>4527.6000000000004</v>
      </c>
      <c r="M314" s="337">
        <v>0</v>
      </c>
      <c r="N314" s="98">
        <v>57</v>
      </c>
      <c r="O314" s="29">
        <f>'Раздел 2'!C314</f>
        <v>1402250.02</v>
      </c>
      <c r="P314" s="29">
        <v>0</v>
      </c>
      <c r="Q314" s="29">
        <v>0</v>
      </c>
      <c r="R314" s="29">
        <f t="shared" si="62"/>
        <v>1402250.02</v>
      </c>
      <c r="S314" s="150">
        <f t="shared" si="63"/>
        <v>309.71155137379623</v>
      </c>
      <c r="T314" s="292">
        <v>32911</v>
      </c>
      <c r="U314" s="44">
        <v>2025</v>
      </c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</row>
    <row r="315" spans="1:82" s="2" customFormat="1" ht="12.75" customHeight="1" x14ac:dyDescent="0.2">
      <c r="A315" s="410">
        <f t="shared" si="64"/>
        <v>9</v>
      </c>
      <c r="B315" s="360" t="s">
        <v>333</v>
      </c>
      <c r="C315" s="361" t="s">
        <v>334</v>
      </c>
      <c r="D315" s="361" t="s">
        <v>168</v>
      </c>
      <c r="E315" s="361" t="s">
        <v>117</v>
      </c>
      <c r="F315" s="417"/>
      <c r="G315" s="417" t="s">
        <v>113</v>
      </c>
      <c r="H315" s="360" t="s">
        <v>1101</v>
      </c>
      <c r="I315" s="52">
        <v>5</v>
      </c>
      <c r="J315" s="85">
        <v>3</v>
      </c>
      <c r="K315" s="336">
        <v>2513.5</v>
      </c>
      <c r="L315" s="336">
        <v>1717.5</v>
      </c>
      <c r="M315" s="336">
        <v>0</v>
      </c>
      <c r="N315" s="85">
        <v>59</v>
      </c>
      <c r="O315" s="29">
        <f>'Раздел 2'!C315</f>
        <v>1600346</v>
      </c>
      <c r="P315" s="29">
        <v>0</v>
      </c>
      <c r="Q315" s="29">
        <v>0</v>
      </c>
      <c r="R315" s="29">
        <f t="shared" si="62"/>
        <v>1600346</v>
      </c>
      <c r="S315" s="150">
        <f t="shared" si="63"/>
        <v>931.78806404657928</v>
      </c>
      <c r="T315" s="297">
        <v>18339.300231425972</v>
      </c>
      <c r="U315" s="44">
        <v>2025</v>
      </c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</row>
    <row r="316" spans="1:82" s="2" customFormat="1" ht="12.75" customHeight="1" x14ac:dyDescent="0.2">
      <c r="A316" s="410">
        <f t="shared" si="64"/>
        <v>10</v>
      </c>
      <c r="B316" s="360" t="s">
        <v>343</v>
      </c>
      <c r="C316" s="361" t="s">
        <v>344</v>
      </c>
      <c r="D316" s="361" t="s">
        <v>168</v>
      </c>
      <c r="E316" s="361" t="s">
        <v>62</v>
      </c>
      <c r="F316" s="417"/>
      <c r="G316" s="361" t="s">
        <v>114</v>
      </c>
      <c r="H316" s="418" t="s">
        <v>1102</v>
      </c>
      <c r="I316" s="52">
        <v>2</v>
      </c>
      <c r="J316" s="85">
        <v>1</v>
      </c>
      <c r="K316" s="336">
        <v>356.2</v>
      </c>
      <c r="L316" s="336">
        <v>326.10000000000002</v>
      </c>
      <c r="M316" s="336">
        <v>0</v>
      </c>
      <c r="N316" s="85">
        <v>10</v>
      </c>
      <c r="O316" s="29">
        <f>'Раздел 2'!C316</f>
        <v>220154.67540000004</v>
      </c>
      <c r="P316" s="29">
        <v>0</v>
      </c>
      <c r="Q316" s="29">
        <v>0</v>
      </c>
      <c r="R316" s="29">
        <f t="shared" si="62"/>
        <v>220154.67540000004</v>
      </c>
      <c r="S316" s="150">
        <f t="shared" si="63"/>
        <v>675.11400000000003</v>
      </c>
      <c r="T316" s="297">
        <v>19127.16529053983</v>
      </c>
      <c r="U316" s="44">
        <v>2025</v>
      </c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</row>
    <row r="317" spans="1:82" s="3" customFormat="1" ht="12.75" customHeight="1" x14ac:dyDescent="0.2">
      <c r="A317" s="569" t="s">
        <v>1114</v>
      </c>
      <c r="B317" s="569"/>
      <c r="C317" s="178"/>
      <c r="D317" s="178"/>
      <c r="E317" s="178">
        <v>10</v>
      </c>
      <c r="F317" s="178"/>
      <c r="G317" s="178"/>
      <c r="H317" s="179"/>
      <c r="I317" s="178"/>
      <c r="J317" s="181"/>
      <c r="K317" s="183">
        <f t="shared" ref="K317:R317" si="65">SUM(K307:K316)</f>
        <v>16614.8</v>
      </c>
      <c r="L317" s="183">
        <f t="shared" si="65"/>
        <v>14674.2</v>
      </c>
      <c r="M317" s="183">
        <f t="shared" si="65"/>
        <v>2938.5</v>
      </c>
      <c r="N317" s="183">
        <f t="shared" si="65"/>
        <v>289</v>
      </c>
      <c r="O317" s="183">
        <f t="shared" si="65"/>
        <v>35373242.433803998</v>
      </c>
      <c r="P317" s="183">
        <f t="shared" si="65"/>
        <v>0</v>
      </c>
      <c r="Q317" s="183">
        <f t="shared" si="65"/>
        <v>0</v>
      </c>
      <c r="R317" s="183">
        <f t="shared" si="65"/>
        <v>35373242.433803998</v>
      </c>
      <c r="S317" s="194"/>
      <c r="T317" s="203"/>
      <c r="U317" s="186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</row>
    <row r="318" spans="1:82" s="2" customFormat="1" ht="12.75" customHeight="1" x14ac:dyDescent="0.2">
      <c r="A318" s="410">
        <v>1</v>
      </c>
      <c r="B318" s="360" t="s">
        <v>1419</v>
      </c>
      <c r="C318" s="631" t="s">
        <v>1420</v>
      </c>
      <c r="D318" s="375" t="s">
        <v>1229</v>
      </c>
      <c r="E318" s="361">
        <v>1956</v>
      </c>
      <c r="F318" s="417"/>
      <c r="G318" s="375" t="s">
        <v>114</v>
      </c>
      <c r="H318" s="427" t="s">
        <v>104</v>
      </c>
      <c r="I318" s="98">
        <v>3</v>
      </c>
      <c r="J318" s="98">
        <v>3</v>
      </c>
      <c r="K318" s="337">
        <v>2015.9</v>
      </c>
      <c r="L318" s="337">
        <v>1861.9</v>
      </c>
      <c r="M318" s="337">
        <v>0</v>
      </c>
      <c r="N318" s="98">
        <v>24</v>
      </c>
      <c r="O318" s="29">
        <f>'Раздел 2'!C318</f>
        <v>11495613.741322983</v>
      </c>
      <c r="P318" s="29">
        <v>0</v>
      </c>
      <c r="Q318" s="29">
        <v>0</v>
      </c>
      <c r="R318" s="29">
        <f t="shared" ref="R318:R334" si="66">O318</f>
        <v>11495613.741322983</v>
      </c>
      <c r="S318" s="150">
        <f t="shared" ref="S318:S334" si="67">O318/L318</f>
        <v>6174.1305877453042</v>
      </c>
      <c r="T318" s="70">
        <v>29593.439999999999</v>
      </c>
      <c r="U318" s="364">
        <v>2026</v>
      </c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</row>
    <row r="319" spans="1:82" s="2" customFormat="1" ht="12.75" customHeight="1" x14ac:dyDescent="0.2">
      <c r="A319" s="410">
        <f>A318+1</f>
        <v>2</v>
      </c>
      <c r="B319" s="411" t="s">
        <v>1178</v>
      </c>
      <c r="C319" s="710" t="s">
        <v>1423</v>
      </c>
      <c r="D319" s="711" t="s">
        <v>1229</v>
      </c>
      <c r="E319" s="410">
        <v>1960</v>
      </c>
      <c r="F319" s="413"/>
      <c r="G319" s="711" t="s">
        <v>114</v>
      </c>
      <c r="H319" s="427" t="s">
        <v>104</v>
      </c>
      <c r="I319" s="104">
        <v>3</v>
      </c>
      <c r="J319" s="104">
        <v>2</v>
      </c>
      <c r="K319" s="338">
        <v>1031.4000000000001</v>
      </c>
      <c r="L319" s="338">
        <v>950.1</v>
      </c>
      <c r="M319" s="338">
        <v>950.1</v>
      </c>
      <c r="N319" s="104">
        <v>15</v>
      </c>
      <c r="O319" s="29">
        <f>'Раздел 2'!C319</f>
        <v>6166078.4245999996</v>
      </c>
      <c r="P319" s="29">
        <v>0</v>
      </c>
      <c r="Q319" s="29">
        <v>0</v>
      </c>
      <c r="R319" s="29">
        <f t="shared" si="66"/>
        <v>6166078.4245999996</v>
      </c>
      <c r="S319" s="150">
        <f t="shared" si="67"/>
        <v>6489.9257179244287</v>
      </c>
      <c r="T319" s="166">
        <v>39373.880000000005</v>
      </c>
      <c r="U319" s="364">
        <v>2026</v>
      </c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  <c r="BZ319" s="7"/>
      <c r="CA319" s="7"/>
      <c r="CB319" s="7"/>
      <c r="CC319" s="7"/>
      <c r="CD319" s="7"/>
    </row>
    <row r="320" spans="1:82" s="2" customFormat="1" ht="12.75" customHeight="1" x14ac:dyDescent="0.2">
      <c r="A320" s="410">
        <f t="shared" ref="A320:A334" si="68">A319+1</f>
        <v>3</v>
      </c>
      <c r="B320" s="360" t="s">
        <v>1424</v>
      </c>
      <c r="C320" s="631" t="s">
        <v>1425</v>
      </c>
      <c r="D320" s="375" t="s">
        <v>1229</v>
      </c>
      <c r="E320" s="361">
        <v>1953</v>
      </c>
      <c r="F320" s="417"/>
      <c r="G320" s="375" t="s">
        <v>114</v>
      </c>
      <c r="H320" s="427" t="s">
        <v>104</v>
      </c>
      <c r="I320" s="98">
        <v>2</v>
      </c>
      <c r="J320" s="98">
        <v>2</v>
      </c>
      <c r="K320" s="337">
        <v>755.56</v>
      </c>
      <c r="L320" s="337">
        <v>690.76</v>
      </c>
      <c r="M320" s="337">
        <v>0</v>
      </c>
      <c r="N320" s="98">
        <v>12</v>
      </c>
      <c r="O320" s="29">
        <f>'Раздел 2'!C320</f>
        <v>4308559.9079289623</v>
      </c>
      <c r="P320" s="29">
        <v>0</v>
      </c>
      <c r="Q320" s="29">
        <v>0</v>
      </c>
      <c r="R320" s="29">
        <f t="shared" si="66"/>
        <v>4308559.9079289623</v>
      </c>
      <c r="S320" s="150">
        <f t="shared" si="67"/>
        <v>6237.4195204252737</v>
      </c>
      <c r="T320" s="300">
        <v>39373.880000000005</v>
      </c>
      <c r="U320" s="364">
        <v>2026</v>
      </c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</row>
    <row r="321" spans="1:82" s="2" customFormat="1" ht="12.75" customHeight="1" x14ac:dyDescent="0.2">
      <c r="A321" s="410">
        <f t="shared" si="68"/>
        <v>4</v>
      </c>
      <c r="B321" s="360" t="s">
        <v>1426</v>
      </c>
      <c r="C321" s="631" t="s">
        <v>1427</v>
      </c>
      <c r="D321" s="375" t="s">
        <v>1260</v>
      </c>
      <c r="E321" s="361">
        <v>1946</v>
      </c>
      <c r="F321" s="417"/>
      <c r="G321" s="375" t="s">
        <v>114</v>
      </c>
      <c r="H321" s="427" t="s">
        <v>104</v>
      </c>
      <c r="I321" s="98">
        <v>2</v>
      </c>
      <c r="J321" s="98">
        <v>4</v>
      </c>
      <c r="K321" s="337">
        <v>1292.7</v>
      </c>
      <c r="L321" s="337">
        <v>1194</v>
      </c>
      <c r="M321" s="337">
        <v>1137.6500000000001</v>
      </c>
      <c r="N321" s="98">
        <v>11</v>
      </c>
      <c r="O321" s="29">
        <f>'Раздел 2'!C321</f>
        <v>7371585.8343212577</v>
      </c>
      <c r="P321" s="29">
        <v>0</v>
      </c>
      <c r="Q321" s="29">
        <v>0</v>
      </c>
      <c r="R321" s="29">
        <f t="shared" si="66"/>
        <v>7371585.8343212577</v>
      </c>
      <c r="S321" s="150">
        <f t="shared" si="67"/>
        <v>6173.85748268112</v>
      </c>
      <c r="T321" s="292">
        <v>29534.590000000004</v>
      </c>
      <c r="U321" s="364">
        <v>2026</v>
      </c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</row>
    <row r="322" spans="1:82" s="2" customFormat="1" ht="12.75" customHeight="1" x14ac:dyDescent="0.2">
      <c r="A322" s="410">
        <f t="shared" si="68"/>
        <v>5</v>
      </c>
      <c r="B322" s="360" t="s">
        <v>129</v>
      </c>
      <c r="C322" s="631" t="s">
        <v>1428</v>
      </c>
      <c r="D322" s="375" t="s">
        <v>1260</v>
      </c>
      <c r="E322" s="361" t="s">
        <v>61</v>
      </c>
      <c r="F322" s="417"/>
      <c r="G322" s="375" t="s">
        <v>114</v>
      </c>
      <c r="H322" s="427" t="s">
        <v>104</v>
      </c>
      <c r="I322" s="98">
        <v>4</v>
      </c>
      <c r="J322" s="98">
        <v>2</v>
      </c>
      <c r="K322" s="337">
        <v>1706.9</v>
      </c>
      <c r="L322" s="337">
        <v>1599.8</v>
      </c>
      <c r="M322" s="337">
        <v>1324.29</v>
      </c>
      <c r="N322" s="98">
        <v>75</v>
      </c>
      <c r="O322" s="29">
        <f>'Раздел 2'!C322</f>
        <v>7037884.1805999996</v>
      </c>
      <c r="P322" s="29">
        <v>0</v>
      </c>
      <c r="Q322" s="29">
        <v>0</v>
      </c>
      <c r="R322" s="29">
        <f t="shared" si="66"/>
        <v>7037884.1805999996</v>
      </c>
      <c r="S322" s="150">
        <f t="shared" si="67"/>
        <v>4399.2275163145396</v>
      </c>
      <c r="T322" s="292">
        <v>35854.509999999995</v>
      </c>
      <c r="U322" s="44">
        <v>2026</v>
      </c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</row>
    <row r="323" spans="1:82" s="2" customFormat="1" ht="12.75" customHeight="1" x14ac:dyDescent="0.2">
      <c r="A323" s="410">
        <f t="shared" si="68"/>
        <v>6</v>
      </c>
      <c r="B323" s="411" t="s">
        <v>341</v>
      </c>
      <c r="C323" s="410" t="s">
        <v>342</v>
      </c>
      <c r="D323" s="410" t="s">
        <v>168</v>
      </c>
      <c r="E323" s="410" t="s">
        <v>62</v>
      </c>
      <c r="F323" s="410"/>
      <c r="G323" s="410" t="s">
        <v>114</v>
      </c>
      <c r="H323" s="427" t="s">
        <v>104</v>
      </c>
      <c r="I323" s="30">
        <v>4</v>
      </c>
      <c r="J323" s="95">
        <v>3</v>
      </c>
      <c r="K323" s="339">
        <v>2159.9</v>
      </c>
      <c r="L323" s="339">
        <v>1507.6</v>
      </c>
      <c r="M323" s="339">
        <v>0</v>
      </c>
      <c r="N323" s="30">
        <v>38</v>
      </c>
      <c r="O323" s="29">
        <f>'Раздел 2'!C323</f>
        <v>467006.2367999999</v>
      </c>
      <c r="P323" s="29">
        <v>0</v>
      </c>
      <c r="Q323" s="29">
        <v>0</v>
      </c>
      <c r="R323" s="29">
        <f t="shared" si="66"/>
        <v>467006.2367999999</v>
      </c>
      <c r="S323" s="150">
        <f t="shared" si="67"/>
        <v>309.76799999999997</v>
      </c>
      <c r="T323" s="168">
        <v>26531.382283922212</v>
      </c>
      <c r="U323" s="44">
        <v>2026</v>
      </c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  <c r="CD323" s="7"/>
    </row>
    <row r="324" spans="1:82" s="2" customFormat="1" ht="12.75" customHeight="1" x14ac:dyDescent="0.2">
      <c r="A324" s="410">
        <f t="shared" si="68"/>
        <v>7</v>
      </c>
      <c r="B324" s="411" t="s">
        <v>339</v>
      </c>
      <c r="C324" s="410" t="s">
        <v>340</v>
      </c>
      <c r="D324" s="410" t="s">
        <v>168</v>
      </c>
      <c r="E324" s="410" t="s">
        <v>61</v>
      </c>
      <c r="F324" s="410"/>
      <c r="G324" s="410" t="s">
        <v>114</v>
      </c>
      <c r="H324" s="427" t="s">
        <v>104</v>
      </c>
      <c r="I324" s="30">
        <v>4</v>
      </c>
      <c r="J324" s="95">
        <v>3</v>
      </c>
      <c r="K324" s="339">
        <v>2138.1</v>
      </c>
      <c r="L324" s="339">
        <v>1995.2</v>
      </c>
      <c r="M324" s="339">
        <v>0</v>
      </c>
      <c r="N324" s="30">
        <v>41</v>
      </c>
      <c r="O324" s="29">
        <f>'Раздел 2'!C324</f>
        <v>498337.11360000004</v>
      </c>
      <c r="P324" s="29">
        <v>0</v>
      </c>
      <c r="Q324" s="29">
        <v>0</v>
      </c>
      <c r="R324" s="29">
        <f t="shared" si="66"/>
        <v>498337.11360000004</v>
      </c>
      <c r="S324" s="150">
        <f t="shared" si="67"/>
        <v>249.768</v>
      </c>
      <c r="T324" s="168">
        <v>19845.129579611523</v>
      </c>
      <c r="U324" s="44">
        <v>2026</v>
      </c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</row>
    <row r="325" spans="1:82" s="2" customFormat="1" ht="12.75" customHeight="1" x14ac:dyDescent="0.2">
      <c r="A325" s="410">
        <f t="shared" si="68"/>
        <v>8</v>
      </c>
      <c r="B325" s="411" t="s">
        <v>337</v>
      </c>
      <c r="C325" s="410" t="s">
        <v>338</v>
      </c>
      <c r="D325" s="410" t="s">
        <v>168</v>
      </c>
      <c r="E325" s="410" t="s">
        <v>62</v>
      </c>
      <c r="F325" s="410"/>
      <c r="G325" s="410" t="s">
        <v>114</v>
      </c>
      <c r="H325" s="427" t="s">
        <v>104</v>
      </c>
      <c r="I325" s="30">
        <v>2</v>
      </c>
      <c r="J325" s="95">
        <v>3</v>
      </c>
      <c r="K325" s="339">
        <v>565.9</v>
      </c>
      <c r="L325" s="339">
        <v>506.1</v>
      </c>
      <c r="M325" s="339">
        <v>0</v>
      </c>
      <c r="N325" s="30">
        <v>12</v>
      </c>
      <c r="O325" s="29">
        <f>'Раздел 2'!C325</f>
        <v>299244.78360000008</v>
      </c>
      <c r="P325" s="29">
        <v>0</v>
      </c>
      <c r="Q325" s="29">
        <v>0</v>
      </c>
      <c r="R325" s="29">
        <f t="shared" si="66"/>
        <v>299244.78360000008</v>
      </c>
      <c r="S325" s="150">
        <f t="shared" si="67"/>
        <v>591.27600000000018</v>
      </c>
      <c r="T325" s="168">
        <v>20706.930137163268</v>
      </c>
      <c r="U325" s="44">
        <v>2026</v>
      </c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</row>
    <row r="326" spans="1:82" s="2" customFormat="1" ht="12.75" customHeight="1" x14ac:dyDescent="0.2">
      <c r="A326" s="410">
        <f t="shared" si="68"/>
        <v>9</v>
      </c>
      <c r="B326" s="411" t="s">
        <v>335</v>
      </c>
      <c r="C326" s="410" t="s">
        <v>336</v>
      </c>
      <c r="D326" s="410" t="s">
        <v>168</v>
      </c>
      <c r="E326" s="410" t="s">
        <v>61</v>
      </c>
      <c r="F326" s="410"/>
      <c r="G326" s="410" t="s">
        <v>114</v>
      </c>
      <c r="H326" s="427" t="s">
        <v>104</v>
      </c>
      <c r="I326" s="30">
        <v>5</v>
      </c>
      <c r="J326" s="95">
        <v>2</v>
      </c>
      <c r="K326" s="339">
        <v>3510.5</v>
      </c>
      <c r="L326" s="339">
        <v>2030.1</v>
      </c>
      <c r="M326" s="339">
        <v>0</v>
      </c>
      <c r="N326" s="30">
        <v>138</v>
      </c>
      <c r="O326" s="29">
        <f>'Раздел 2'!C326</f>
        <v>716422.29</v>
      </c>
      <c r="P326" s="29">
        <v>0</v>
      </c>
      <c r="Q326" s="29">
        <v>0</v>
      </c>
      <c r="R326" s="29">
        <f t="shared" si="66"/>
        <v>716422.29</v>
      </c>
      <c r="S326" s="150">
        <f t="shared" si="67"/>
        <v>352.90000000000003</v>
      </c>
      <c r="T326" s="168">
        <v>21266.831073960198</v>
      </c>
      <c r="U326" s="44">
        <v>2026</v>
      </c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</row>
    <row r="327" spans="1:82" s="2" customFormat="1" ht="12.75" customHeight="1" x14ac:dyDescent="0.2">
      <c r="A327" s="410">
        <f t="shared" si="68"/>
        <v>10</v>
      </c>
      <c r="B327" s="411" t="s">
        <v>650</v>
      </c>
      <c r="C327" s="410" t="s">
        <v>651</v>
      </c>
      <c r="D327" s="410" t="s">
        <v>174</v>
      </c>
      <c r="E327" s="410" t="s">
        <v>58</v>
      </c>
      <c r="F327" s="410"/>
      <c r="G327" s="413" t="s">
        <v>113</v>
      </c>
      <c r="H327" s="427" t="s">
        <v>104</v>
      </c>
      <c r="I327" s="30">
        <v>4</v>
      </c>
      <c r="J327" s="95">
        <v>2</v>
      </c>
      <c r="K327" s="339">
        <v>1354.1</v>
      </c>
      <c r="L327" s="339">
        <v>1257.5</v>
      </c>
      <c r="M327" s="339">
        <v>0</v>
      </c>
      <c r="N327" s="30">
        <v>29</v>
      </c>
      <c r="O327" s="29">
        <f>'Раздел 2'!C327</f>
        <v>584687.19999999995</v>
      </c>
      <c r="P327" s="29">
        <v>0</v>
      </c>
      <c r="Q327" s="29">
        <v>0</v>
      </c>
      <c r="R327" s="29">
        <f t="shared" si="66"/>
        <v>584687.19999999995</v>
      </c>
      <c r="S327" s="150">
        <f t="shared" si="67"/>
        <v>464.96</v>
      </c>
      <c r="T327" s="168">
        <v>20415.634449993111</v>
      </c>
      <c r="U327" s="44">
        <v>2026</v>
      </c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</row>
    <row r="328" spans="1:82" s="2" customFormat="1" ht="12.75" customHeight="1" x14ac:dyDescent="0.2">
      <c r="A328" s="410">
        <f t="shared" si="68"/>
        <v>11</v>
      </c>
      <c r="B328" s="360" t="s">
        <v>634</v>
      </c>
      <c r="C328" s="361" t="s">
        <v>635</v>
      </c>
      <c r="D328" s="361" t="s">
        <v>174</v>
      </c>
      <c r="E328" s="361" t="s">
        <v>49</v>
      </c>
      <c r="F328" s="361"/>
      <c r="G328" s="417" t="s">
        <v>113</v>
      </c>
      <c r="H328" s="360" t="s">
        <v>1101</v>
      </c>
      <c r="I328" s="52">
        <v>5</v>
      </c>
      <c r="J328" s="85">
        <v>2</v>
      </c>
      <c r="K328" s="336">
        <v>1756.6</v>
      </c>
      <c r="L328" s="336">
        <v>1633.7</v>
      </c>
      <c r="M328" s="336">
        <v>0</v>
      </c>
      <c r="N328" s="52">
        <v>40</v>
      </c>
      <c r="O328" s="29">
        <f>'Раздел 2'!C328</f>
        <v>576532.73</v>
      </c>
      <c r="P328" s="29">
        <v>0</v>
      </c>
      <c r="Q328" s="29">
        <v>0</v>
      </c>
      <c r="R328" s="29">
        <f t="shared" si="66"/>
        <v>576532.73</v>
      </c>
      <c r="S328" s="150">
        <f t="shared" si="67"/>
        <v>352.9</v>
      </c>
      <c r="T328" s="147">
        <v>13585.167288142069</v>
      </c>
      <c r="U328" s="44">
        <v>2026</v>
      </c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</row>
    <row r="329" spans="1:82" s="2" customFormat="1" ht="12.75" customHeight="1" x14ac:dyDescent="0.2">
      <c r="A329" s="410">
        <f t="shared" si="68"/>
        <v>12</v>
      </c>
      <c r="B329" s="360" t="s">
        <v>632</v>
      </c>
      <c r="C329" s="361" t="s">
        <v>633</v>
      </c>
      <c r="D329" s="361" t="s">
        <v>174</v>
      </c>
      <c r="E329" s="361" t="s">
        <v>49</v>
      </c>
      <c r="F329" s="361"/>
      <c r="G329" s="417" t="s">
        <v>113</v>
      </c>
      <c r="H329" s="360" t="s">
        <v>1101</v>
      </c>
      <c r="I329" s="52">
        <v>5</v>
      </c>
      <c r="J329" s="85">
        <v>2</v>
      </c>
      <c r="K329" s="336">
        <v>1739.4</v>
      </c>
      <c r="L329" s="336">
        <v>1615.4</v>
      </c>
      <c r="M329" s="336">
        <v>0</v>
      </c>
      <c r="N329" s="52">
        <v>40</v>
      </c>
      <c r="O329" s="29">
        <f>'Раздел 2'!C329</f>
        <v>570074.66</v>
      </c>
      <c r="P329" s="29">
        <v>0</v>
      </c>
      <c r="Q329" s="29">
        <v>0</v>
      </c>
      <c r="R329" s="29">
        <f t="shared" si="66"/>
        <v>570074.66</v>
      </c>
      <c r="S329" s="150">
        <f t="shared" si="67"/>
        <v>352.9</v>
      </c>
      <c r="T329" s="147">
        <v>13604.025065420263</v>
      </c>
      <c r="U329" s="44">
        <v>2026</v>
      </c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  <c r="BZ329" s="7"/>
      <c r="CA329" s="7"/>
      <c r="CB329" s="7"/>
      <c r="CC329" s="7"/>
      <c r="CD329" s="7"/>
    </row>
    <row r="330" spans="1:82" s="2" customFormat="1" ht="12.75" customHeight="1" x14ac:dyDescent="0.2">
      <c r="A330" s="410">
        <f t="shared" si="68"/>
        <v>13</v>
      </c>
      <c r="B330" s="411" t="s">
        <v>630</v>
      </c>
      <c r="C330" s="410" t="s">
        <v>631</v>
      </c>
      <c r="D330" s="410" t="s">
        <v>174</v>
      </c>
      <c r="E330" s="410" t="s">
        <v>49</v>
      </c>
      <c r="F330" s="410"/>
      <c r="G330" s="413" t="s">
        <v>113</v>
      </c>
      <c r="H330" s="411" t="s">
        <v>1101</v>
      </c>
      <c r="I330" s="30">
        <v>5</v>
      </c>
      <c r="J330" s="95">
        <v>3</v>
      </c>
      <c r="K330" s="339">
        <v>3215.7</v>
      </c>
      <c r="L330" s="339">
        <v>2866</v>
      </c>
      <c r="M330" s="339">
        <v>0</v>
      </c>
      <c r="N330" s="30">
        <v>72</v>
      </c>
      <c r="O330" s="29">
        <f>'Раздел 2'!C330</f>
        <v>952013.54999999993</v>
      </c>
      <c r="P330" s="29">
        <v>0</v>
      </c>
      <c r="Q330" s="29">
        <v>0</v>
      </c>
      <c r="R330" s="29">
        <f t="shared" si="66"/>
        <v>952013.54999999993</v>
      </c>
      <c r="S330" s="150">
        <f t="shared" si="67"/>
        <v>332.17499999999995</v>
      </c>
      <c r="T330" s="168">
        <v>14139.525121881004</v>
      </c>
      <c r="U330" s="44">
        <v>2026</v>
      </c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</row>
    <row r="331" spans="1:82" s="2" customFormat="1" ht="12.75" customHeight="1" x14ac:dyDescent="0.2">
      <c r="A331" s="410">
        <f t="shared" si="68"/>
        <v>14</v>
      </c>
      <c r="B331" s="360" t="s">
        <v>648</v>
      </c>
      <c r="C331" s="361" t="s">
        <v>649</v>
      </c>
      <c r="D331" s="361" t="s">
        <v>174</v>
      </c>
      <c r="E331" s="361" t="s">
        <v>61</v>
      </c>
      <c r="F331" s="361"/>
      <c r="G331" s="417" t="s">
        <v>113</v>
      </c>
      <c r="H331" s="360" t="s">
        <v>1155</v>
      </c>
      <c r="I331" s="52">
        <v>5</v>
      </c>
      <c r="J331" s="85">
        <v>4</v>
      </c>
      <c r="K331" s="336">
        <v>4260.8</v>
      </c>
      <c r="L331" s="336">
        <v>4025.8</v>
      </c>
      <c r="M331" s="336">
        <v>0</v>
      </c>
      <c r="N331" s="52">
        <v>67</v>
      </c>
      <c r="O331" s="29">
        <f>'Раздел 2'!C331</f>
        <v>1289463.74</v>
      </c>
      <c r="P331" s="29">
        <v>0</v>
      </c>
      <c r="Q331" s="29">
        <v>0</v>
      </c>
      <c r="R331" s="29">
        <f t="shared" si="66"/>
        <v>1289463.74</v>
      </c>
      <c r="S331" s="150">
        <f t="shared" si="67"/>
        <v>320.3</v>
      </c>
      <c r="T331" s="292">
        <v>15886.361645193518</v>
      </c>
      <c r="U331" s="44">
        <v>2026</v>
      </c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  <c r="BZ331" s="7"/>
      <c r="CA331" s="7"/>
      <c r="CB331" s="7"/>
      <c r="CC331" s="7"/>
      <c r="CD331" s="7"/>
    </row>
    <row r="332" spans="1:82" s="2" customFormat="1" ht="12.75" customHeight="1" x14ac:dyDescent="0.2">
      <c r="A332" s="410">
        <f t="shared" si="68"/>
        <v>15</v>
      </c>
      <c r="B332" s="360" t="s">
        <v>646</v>
      </c>
      <c r="C332" s="361" t="s">
        <v>647</v>
      </c>
      <c r="D332" s="361" t="s">
        <v>174</v>
      </c>
      <c r="E332" s="361" t="s">
        <v>62</v>
      </c>
      <c r="F332" s="361"/>
      <c r="G332" s="417" t="s">
        <v>113</v>
      </c>
      <c r="H332" s="427" t="s">
        <v>104</v>
      </c>
      <c r="I332" s="52">
        <v>5</v>
      </c>
      <c r="J332" s="85">
        <v>4</v>
      </c>
      <c r="K332" s="336">
        <v>4189.3999999999996</v>
      </c>
      <c r="L332" s="336">
        <v>3951.4</v>
      </c>
      <c r="M332" s="336">
        <v>0</v>
      </c>
      <c r="N332" s="52">
        <v>69</v>
      </c>
      <c r="O332" s="29">
        <f>'Раздел 2'!C332</f>
        <v>1265633.4200000002</v>
      </c>
      <c r="P332" s="29">
        <v>0</v>
      </c>
      <c r="Q332" s="29">
        <v>0</v>
      </c>
      <c r="R332" s="29">
        <f t="shared" si="66"/>
        <v>1265633.4200000002</v>
      </c>
      <c r="S332" s="150">
        <f t="shared" si="67"/>
        <v>320.3</v>
      </c>
      <c r="T332" s="292">
        <v>13544.220664625207</v>
      </c>
      <c r="U332" s="44">
        <v>2026</v>
      </c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</row>
    <row r="333" spans="1:82" s="2" customFormat="1" ht="12.75" customHeight="1" x14ac:dyDescent="0.2">
      <c r="A333" s="410">
        <f t="shared" si="68"/>
        <v>16</v>
      </c>
      <c r="B333" s="360" t="s">
        <v>640</v>
      </c>
      <c r="C333" s="361" t="s">
        <v>641</v>
      </c>
      <c r="D333" s="361" t="s">
        <v>174</v>
      </c>
      <c r="E333" s="361" t="s">
        <v>62</v>
      </c>
      <c r="F333" s="361"/>
      <c r="G333" s="417" t="s">
        <v>113</v>
      </c>
      <c r="H333" s="360" t="s">
        <v>1101</v>
      </c>
      <c r="I333" s="52">
        <v>5</v>
      </c>
      <c r="J333" s="85">
        <v>4</v>
      </c>
      <c r="K333" s="336">
        <v>3513.3</v>
      </c>
      <c r="L333" s="336">
        <v>3268.5</v>
      </c>
      <c r="M333" s="336">
        <v>0</v>
      </c>
      <c r="N333" s="52">
        <v>80</v>
      </c>
      <c r="O333" s="29">
        <f>'Раздел 2'!C333</f>
        <v>1046900.55</v>
      </c>
      <c r="P333" s="29">
        <v>0</v>
      </c>
      <c r="Q333" s="29">
        <v>0</v>
      </c>
      <c r="R333" s="29">
        <f t="shared" si="66"/>
        <v>1046900.55</v>
      </c>
      <c r="S333" s="150">
        <f t="shared" si="67"/>
        <v>320.3</v>
      </c>
      <c r="T333" s="292">
        <v>13547.84071599149</v>
      </c>
      <c r="U333" s="44">
        <v>2026</v>
      </c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</row>
    <row r="334" spans="1:82" s="2" customFormat="1" ht="12.75" customHeight="1" x14ac:dyDescent="0.2">
      <c r="A334" s="410">
        <f t="shared" si="68"/>
        <v>17</v>
      </c>
      <c r="B334" s="360" t="s">
        <v>628</v>
      </c>
      <c r="C334" s="361" t="s">
        <v>629</v>
      </c>
      <c r="D334" s="361" t="s">
        <v>174</v>
      </c>
      <c r="E334" s="361" t="s">
        <v>62</v>
      </c>
      <c r="F334" s="361"/>
      <c r="G334" s="417" t="s">
        <v>113</v>
      </c>
      <c r="H334" s="360" t="s">
        <v>1101</v>
      </c>
      <c r="I334" s="52">
        <v>5</v>
      </c>
      <c r="J334" s="85">
        <v>3</v>
      </c>
      <c r="K334" s="336">
        <v>2705.9</v>
      </c>
      <c r="L334" s="336">
        <v>2515.6</v>
      </c>
      <c r="M334" s="336">
        <v>0</v>
      </c>
      <c r="N334" s="52">
        <v>59</v>
      </c>
      <c r="O334" s="29">
        <f>'Раздел 2'!C334</f>
        <v>835619.42999999993</v>
      </c>
      <c r="P334" s="29">
        <v>0</v>
      </c>
      <c r="Q334" s="29">
        <v>0</v>
      </c>
      <c r="R334" s="29">
        <f t="shared" si="66"/>
        <v>835619.42999999993</v>
      </c>
      <c r="S334" s="150">
        <f t="shared" si="67"/>
        <v>332.17500000000001</v>
      </c>
      <c r="T334" s="292">
        <v>13569.19309549567</v>
      </c>
      <c r="U334" s="44">
        <v>2026</v>
      </c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</row>
    <row r="335" spans="1:82" s="3" customFormat="1" ht="12.75" customHeight="1" x14ac:dyDescent="0.2">
      <c r="A335" s="569" t="s">
        <v>1115</v>
      </c>
      <c r="B335" s="569"/>
      <c r="C335" s="178"/>
      <c r="D335" s="178"/>
      <c r="E335" s="178">
        <v>17</v>
      </c>
      <c r="F335" s="178"/>
      <c r="G335" s="178"/>
      <c r="H335" s="179"/>
      <c r="I335" s="178"/>
      <c r="J335" s="181"/>
      <c r="K335" s="183">
        <f>SUM(K318:K334)</f>
        <v>37912.060000000005</v>
      </c>
      <c r="L335" s="183">
        <f t="shared" ref="L335:R335" si="69">SUM(L318:L334)</f>
        <v>33469.460000000006</v>
      </c>
      <c r="M335" s="183">
        <f t="shared" si="69"/>
        <v>3412.04</v>
      </c>
      <c r="N335" s="183">
        <f t="shared" si="69"/>
        <v>822</v>
      </c>
      <c r="O335" s="183">
        <f t="shared" si="69"/>
        <v>45481657.792773202</v>
      </c>
      <c r="P335" s="183">
        <f t="shared" si="69"/>
        <v>0</v>
      </c>
      <c r="Q335" s="183">
        <f t="shared" si="69"/>
        <v>0</v>
      </c>
      <c r="R335" s="183">
        <f t="shared" si="69"/>
        <v>45481657.792773202</v>
      </c>
      <c r="S335" s="194"/>
      <c r="T335" s="197"/>
      <c r="U335" s="186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</row>
    <row r="336" spans="1:82" s="2" customFormat="1" ht="12.75" customHeight="1" x14ac:dyDescent="0.2">
      <c r="A336" s="361">
        <v>1</v>
      </c>
      <c r="B336" s="360" t="s">
        <v>1431</v>
      </c>
      <c r="C336" s="631" t="s">
        <v>1432</v>
      </c>
      <c r="D336" s="375" t="s">
        <v>1260</v>
      </c>
      <c r="E336" s="361" t="s">
        <v>44</v>
      </c>
      <c r="F336" s="417"/>
      <c r="G336" s="375" t="s">
        <v>114</v>
      </c>
      <c r="H336" s="427" t="s">
        <v>104</v>
      </c>
      <c r="I336" s="98">
        <v>4</v>
      </c>
      <c r="J336" s="98">
        <v>3</v>
      </c>
      <c r="K336" s="337">
        <v>2805.5</v>
      </c>
      <c r="L336" s="337">
        <v>2708.6</v>
      </c>
      <c r="M336" s="337">
        <v>1199.8599999999999</v>
      </c>
      <c r="N336" s="98">
        <v>100</v>
      </c>
      <c r="O336" s="29">
        <f>'Раздел 2'!C336</f>
        <v>9727377.4622000009</v>
      </c>
      <c r="P336" s="29">
        <v>0</v>
      </c>
      <c r="Q336" s="29">
        <v>0</v>
      </c>
      <c r="R336" s="29">
        <f t="shared" ref="R336:R360" si="70">O336</f>
        <v>9727377.4622000009</v>
      </c>
      <c r="S336" s="150">
        <f t="shared" ref="S336:S360" si="71">O336/L336</f>
        <v>3591.2934586871452</v>
      </c>
      <c r="T336" s="292">
        <v>39373.880000000005</v>
      </c>
      <c r="U336" s="364">
        <v>2027</v>
      </c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  <c r="BZ336" s="7"/>
      <c r="CA336" s="7"/>
      <c r="CB336" s="7"/>
      <c r="CC336" s="7"/>
      <c r="CD336" s="7"/>
    </row>
    <row r="337" spans="1:82" s="2" customFormat="1" ht="12.75" customHeight="1" x14ac:dyDescent="0.2">
      <c r="A337" s="361">
        <f>A336+1</f>
        <v>2</v>
      </c>
      <c r="B337" s="360" t="s">
        <v>1433</v>
      </c>
      <c r="C337" s="631" t="s">
        <v>1434</v>
      </c>
      <c r="D337" s="375" t="s">
        <v>1260</v>
      </c>
      <c r="E337" s="361">
        <v>1964</v>
      </c>
      <c r="F337" s="417"/>
      <c r="G337" s="375" t="s">
        <v>114</v>
      </c>
      <c r="H337" s="427" t="s">
        <v>104</v>
      </c>
      <c r="I337" s="98">
        <v>3</v>
      </c>
      <c r="J337" s="98">
        <v>2</v>
      </c>
      <c r="K337" s="337">
        <v>1017.9</v>
      </c>
      <c r="L337" s="337">
        <v>945.8</v>
      </c>
      <c r="M337" s="337">
        <v>0</v>
      </c>
      <c r="N337" s="98">
        <v>21</v>
      </c>
      <c r="O337" s="29">
        <f>'Раздел 2'!C337</f>
        <v>6543016.6212579953</v>
      </c>
      <c r="P337" s="29">
        <v>0</v>
      </c>
      <c r="Q337" s="29">
        <v>0</v>
      </c>
      <c r="R337" s="29">
        <f t="shared" si="70"/>
        <v>6543016.6212579953</v>
      </c>
      <c r="S337" s="150">
        <f t="shared" si="71"/>
        <v>6917.9706293698409</v>
      </c>
      <c r="T337" s="70">
        <v>39373.880000000005</v>
      </c>
      <c r="U337" s="364">
        <v>2027</v>
      </c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</row>
    <row r="338" spans="1:82" s="2" customFormat="1" ht="12.75" customHeight="1" x14ac:dyDescent="0.2">
      <c r="A338" s="361">
        <f t="shared" ref="A338:A360" si="72">A337+1</f>
        <v>3</v>
      </c>
      <c r="B338" s="360" t="s">
        <v>1435</v>
      </c>
      <c r="C338" s="631" t="s">
        <v>1436</v>
      </c>
      <c r="D338" s="375" t="s">
        <v>1260</v>
      </c>
      <c r="E338" s="361">
        <v>1959</v>
      </c>
      <c r="F338" s="417"/>
      <c r="G338" s="375" t="s">
        <v>114</v>
      </c>
      <c r="H338" s="427" t="s">
        <v>104</v>
      </c>
      <c r="I338" s="98">
        <v>3</v>
      </c>
      <c r="J338" s="98">
        <v>3</v>
      </c>
      <c r="K338" s="337">
        <v>2085.8000000000002</v>
      </c>
      <c r="L338" s="337">
        <v>1923.9</v>
      </c>
      <c r="M338" s="337">
        <v>0</v>
      </c>
      <c r="N338" s="98">
        <v>28</v>
      </c>
      <c r="O338" s="29">
        <f>'Раздел 2'!C338</f>
        <v>11803617.0768</v>
      </c>
      <c r="P338" s="29">
        <v>0</v>
      </c>
      <c r="Q338" s="29">
        <v>0</v>
      </c>
      <c r="R338" s="29">
        <f t="shared" si="70"/>
        <v>11803617.0768</v>
      </c>
      <c r="S338" s="150">
        <f t="shared" si="71"/>
        <v>6135.2549907999373</v>
      </c>
      <c r="T338" s="297">
        <v>39373.880000000005</v>
      </c>
      <c r="U338" s="364">
        <v>2027</v>
      </c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</row>
    <row r="339" spans="1:82" s="2" customFormat="1" ht="12.75" customHeight="1" x14ac:dyDescent="0.2">
      <c r="A339" s="361">
        <f t="shared" si="72"/>
        <v>4</v>
      </c>
      <c r="B339" s="360" t="s">
        <v>1437</v>
      </c>
      <c r="C339" s="631" t="s">
        <v>1438</v>
      </c>
      <c r="D339" s="375" t="s">
        <v>1260</v>
      </c>
      <c r="E339" s="361">
        <v>1963</v>
      </c>
      <c r="F339" s="417"/>
      <c r="G339" s="375" t="s">
        <v>114</v>
      </c>
      <c r="H339" s="427" t="s">
        <v>104</v>
      </c>
      <c r="I339" s="98">
        <v>4</v>
      </c>
      <c r="J339" s="98">
        <v>2</v>
      </c>
      <c r="K339" s="337">
        <v>2124.5</v>
      </c>
      <c r="L339" s="337">
        <v>1960.5</v>
      </c>
      <c r="M339" s="337">
        <v>0</v>
      </c>
      <c r="N339" s="98">
        <v>48</v>
      </c>
      <c r="O339" s="29">
        <f>'Раздел 2'!C339</f>
        <v>9126718.6786000002</v>
      </c>
      <c r="P339" s="29">
        <v>0</v>
      </c>
      <c r="Q339" s="29">
        <v>0</v>
      </c>
      <c r="R339" s="29">
        <f t="shared" si="70"/>
        <v>9126718.6786000002</v>
      </c>
      <c r="S339" s="150">
        <f t="shared" si="71"/>
        <v>4655.3015448099977</v>
      </c>
      <c r="T339" s="70">
        <v>39373.880000000005</v>
      </c>
      <c r="U339" s="364">
        <v>2027</v>
      </c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</row>
    <row r="340" spans="1:82" s="2" customFormat="1" ht="12.75" customHeight="1" x14ac:dyDescent="0.2">
      <c r="A340" s="361">
        <f t="shared" si="72"/>
        <v>5</v>
      </c>
      <c r="B340" s="360" t="s">
        <v>1444</v>
      </c>
      <c r="C340" s="631" t="s">
        <v>1445</v>
      </c>
      <c r="D340" s="375" t="s">
        <v>1231</v>
      </c>
      <c r="E340" s="361" t="s">
        <v>62</v>
      </c>
      <c r="F340" s="417"/>
      <c r="G340" s="375" t="s">
        <v>114</v>
      </c>
      <c r="H340" s="427" t="s">
        <v>104</v>
      </c>
      <c r="I340" s="98">
        <v>4</v>
      </c>
      <c r="J340" s="98">
        <v>2</v>
      </c>
      <c r="K340" s="337">
        <v>1377.6</v>
      </c>
      <c r="L340" s="337">
        <v>1281.9000000000001</v>
      </c>
      <c r="M340" s="337">
        <v>0</v>
      </c>
      <c r="N340" s="98">
        <v>41</v>
      </c>
      <c r="O340" s="29">
        <f>'Раздел 2'!C340</f>
        <v>7153008.2174000004</v>
      </c>
      <c r="P340" s="29">
        <v>0</v>
      </c>
      <c r="Q340" s="29">
        <v>0</v>
      </c>
      <c r="R340" s="29">
        <f t="shared" si="70"/>
        <v>7153008.2174000004</v>
      </c>
      <c r="S340" s="150">
        <f t="shared" si="71"/>
        <v>5580.0048501443171</v>
      </c>
      <c r="T340" s="297">
        <v>35854.509999999995</v>
      </c>
      <c r="U340" s="364">
        <v>2027</v>
      </c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</row>
    <row r="341" spans="1:82" s="36" customFormat="1" ht="12.75" customHeight="1" x14ac:dyDescent="0.2">
      <c r="A341" s="361">
        <f t="shared" si="72"/>
        <v>6</v>
      </c>
      <c r="B341" s="411" t="s">
        <v>652</v>
      </c>
      <c r="C341" s="410" t="s">
        <v>653</v>
      </c>
      <c r="D341" s="410" t="s">
        <v>174</v>
      </c>
      <c r="E341" s="410" t="s">
        <v>58</v>
      </c>
      <c r="F341" s="410"/>
      <c r="G341" s="410" t="s">
        <v>114</v>
      </c>
      <c r="H341" s="427" t="s">
        <v>104</v>
      </c>
      <c r="I341" s="30">
        <v>4</v>
      </c>
      <c r="J341" s="95">
        <v>3</v>
      </c>
      <c r="K341" s="339">
        <v>2163.1</v>
      </c>
      <c r="L341" s="339">
        <v>2017.9</v>
      </c>
      <c r="M341" s="339">
        <v>0</v>
      </c>
      <c r="N341" s="30">
        <v>39</v>
      </c>
      <c r="O341" s="29">
        <f>'Раздел 2'!C341</f>
        <v>504006.84720000008</v>
      </c>
      <c r="P341" s="29">
        <v>0</v>
      </c>
      <c r="Q341" s="29">
        <v>0</v>
      </c>
      <c r="R341" s="29">
        <f t="shared" si="70"/>
        <v>504006.84720000008</v>
      </c>
      <c r="S341" s="150">
        <f t="shared" si="71"/>
        <v>249.76800000000003</v>
      </c>
      <c r="T341" s="147">
        <v>19851.316728169513</v>
      </c>
      <c r="U341" s="364">
        <v>2027</v>
      </c>
      <c r="V341" s="81"/>
      <c r="W341" s="81"/>
      <c r="X341" s="81"/>
      <c r="Y341" s="81"/>
      <c r="Z341" s="81"/>
      <c r="AA341" s="81"/>
      <c r="AB341" s="81"/>
      <c r="AC341" s="81"/>
      <c r="AD341" s="81"/>
      <c r="AE341" s="81"/>
      <c r="AF341" s="81"/>
      <c r="AG341" s="81"/>
      <c r="AH341" s="81"/>
      <c r="AI341" s="81"/>
      <c r="AJ341" s="81"/>
      <c r="AK341" s="81"/>
      <c r="AL341" s="81"/>
      <c r="AM341" s="81"/>
      <c r="AN341" s="81"/>
      <c r="AO341" s="81"/>
      <c r="AP341" s="81"/>
      <c r="AQ341" s="81"/>
      <c r="AR341" s="81"/>
      <c r="AS341" s="81"/>
      <c r="AT341" s="81"/>
      <c r="AU341" s="81"/>
      <c r="AV341" s="81"/>
      <c r="AW341" s="81"/>
      <c r="AX341" s="81"/>
      <c r="AY341" s="81"/>
      <c r="AZ341" s="81"/>
      <c r="BA341" s="81"/>
      <c r="BB341" s="81"/>
      <c r="BC341" s="81"/>
      <c r="BD341" s="81"/>
      <c r="BE341" s="81"/>
      <c r="BF341" s="81"/>
      <c r="BG341" s="81"/>
      <c r="BH341" s="81"/>
      <c r="BI341" s="81"/>
      <c r="BJ341" s="81"/>
      <c r="BK341" s="81"/>
      <c r="BL341" s="81"/>
      <c r="BM341" s="81"/>
      <c r="BN341" s="81"/>
      <c r="BO341" s="81"/>
      <c r="BP341" s="81"/>
      <c r="BQ341" s="81"/>
      <c r="BR341" s="81"/>
      <c r="BS341" s="81"/>
      <c r="BT341" s="81"/>
      <c r="BU341" s="81"/>
      <c r="BV341" s="81"/>
      <c r="BW341" s="81"/>
      <c r="BX341" s="81"/>
      <c r="BY341" s="81"/>
      <c r="BZ341" s="81"/>
      <c r="CA341" s="81"/>
      <c r="CB341" s="81"/>
      <c r="CC341" s="81"/>
      <c r="CD341" s="81"/>
    </row>
    <row r="342" spans="1:82" s="2" customFormat="1" ht="12.75" customHeight="1" x14ac:dyDescent="0.2">
      <c r="A342" s="361">
        <f t="shared" si="72"/>
        <v>7</v>
      </c>
      <c r="B342" s="411" t="s">
        <v>642</v>
      </c>
      <c r="C342" s="410" t="s">
        <v>643</v>
      </c>
      <c r="D342" s="410" t="s">
        <v>174</v>
      </c>
      <c r="E342" s="410" t="s">
        <v>61</v>
      </c>
      <c r="F342" s="410"/>
      <c r="G342" s="410" t="s">
        <v>114</v>
      </c>
      <c r="H342" s="411" t="s">
        <v>1101</v>
      </c>
      <c r="I342" s="30">
        <v>5</v>
      </c>
      <c r="J342" s="95">
        <v>2</v>
      </c>
      <c r="K342" s="339">
        <v>1749.7</v>
      </c>
      <c r="L342" s="339">
        <v>1624.5</v>
      </c>
      <c r="M342" s="339">
        <v>0</v>
      </c>
      <c r="N342" s="30">
        <v>40</v>
      </c>
      <c r="O342" s="29">
        <f>'Раздел 2'!C342</f>
        <v>573286.04999999993</v>
      </c>
      <c r="P342" s="29">
        <v>0</v>
      </c>
      <c r="Q342" s="29">
        <v>0</v>
      </c>
      <c r="R342" s="29">
        <f t="shared" si="70"/>
        <v>573286.04999999993</v>
      </c>
      <c r="S342" s="150">
        <f t="shared" si="71"/>
        <v>352.9</v>
      </c>
      <c r="T342" s="147">
        <v>13247.863973644828</v>
      </c>
      <c r="U342" s="364">
        <v>2027</v>
      </c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</row>
    <row r="343" spans="1:82" s="2" customFormat="1" ht="12.75" customHeight="1" x14ac:dyDescent="0.2">
      <c r="A343" s="361">
        <f t="shared" si="72"/>
        <v>8</v>
      </c>
      <c r="B343" s="411" t="s">
        <v>644</v>
      </c>
      <c r="C343" s="410" t="s">
        <v>645</v>
      </c>
      <c r="D343" s="410" t="s">
        <v>174</v>
      </c>
      <c r="E343" s="410" t="s">
        <v>49</v>
      </c>
      <c r="F343" s="410"/>
      <c r="G343" s="410" t="s">
        <v>114</v>
      </c>
      <c r="H343" s="427" t="s">
        <v>104</v>
      </c>
      <c r="I343" s="30">
        <v>5</v>
      </c>
      <c r="J343" s="95">
        <v>3</v>
      </c>
      <c r="K343" s="339">
        <v>2678.9</v>
      </c>
      <c r="L343" s="339">
        <v>2492.6</v>
      </c>
      <c r="M343" s="339">
        <v>0</v>
      </c>
      <c r="N343" s="30">
        <v>56</v>
      </c>
      <c r="O343" s="29">
        <f>'Раздел 2'!C343</f>
        <v>827979.40500000003</v>
      </c>
      <c r="P343" s="29">
        <v>0</v>
      </c>
      <c r="Q343" s="29">
        <v>0</v>
      </c>
      <c r="R343" s="29">
        <f t="shared" si="70"/>
        <v>827979.40500000003</v>
      </c>
      <c r="S343" s="150">
        <f t="shared" si="71"/>
        <v>332.17500000000001</v>
      </c>
      <c r="T343" s="168">
        <v>13398.398161365081</v>
      </c>
      <c r="U343" s="364">
        <v>2027</v>
      </c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</row>
    <row r="344" spans="1:82" s="2" customFormat="1" ht="12.75" customHeight="1" x14ac:dyDescent="0.2">
      <c r="A344" s="361">
        <f t="shared" si="72"/>
        <v>9</v>
      </c>
      <c r="B344" s="411" t="s">
        <v>656</v>
      </c>
      <c r="C344" s="410" t="s">
        <v>657</v>
      </c>
      <c r="D344" s="410" t="s">
        <v>174</v>
      </c>
      <c r="E344" s="410" t="s">
        <v>60</v>
      </c>
      <c r="F344" s="410"/>
      <c r="G344" s="410" t="s">
        <v>114</v>
      </c>
      <c r="H344" s="427" t="s">
        <v>104</v>
      </c>
      <c r="I344" s="30">
        <v>3</v>
      </c>
      <c r="J344" s="95">
        <v>3</v>
      </c>
      <c r="K344" s="339">
        <v>1629</v>
      </c>
      <c r="L344" s="339">
        <v>1518.5</v>
      </c>
      <c r="M344" s="339">
        <v>0</v>
      </c>
      <c r="N344" s="30">
        <v>36</v>
      </c>
      <c r="O344" s="29">
        <f>'Раздел 2'!C344</f>
        <v>632936.61450000003</v>
      </c>
      <c r="P344" s="29">
        <v>0</v>
      </c>
      <c r="Q344" s="29">
        <v>0</v>
      </c>
      <c r="R344" s="29">
        <f t="shared" si="70"/>
        <v>632936.61450000003</v>
      </c>
      <c r="S344" s="150">
        <f t="shared" si="71"/>
        <v>416.81700000000001</v>
      </c>
      <c r="T344" s="168">
        <v>19866.375945188072</v>
      </c>
      <c r="U344" s="364">
        <v>2027</v>
      </c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7"/>
      <c r="CA344" s="7"/>
      <c r="CB344" s="7"/>
      <c r="CC344" s="7"/>
      <c r="CD344" s="7"/>
    </row>
    <row r="345" spans="1:82" s="2" customFormat="1" ht="12.75" customHeight="1" x14ac:dyDescent="0.2">
      <c r="A345" s="361">
        <f t="shared" si="72"/>
        <v>10</v>
      </c>
      <c r="B345" s="411" t="s">
        <v>636</v>
      </c>
      <c r="C345" s="410" t="s">
        <v>637</v>
      </c>
      <c r="D345" s="410" t="s">
        <v>174</v>
      </c>
      <c r="E345" s="410" t="s">
        <v>44</v>
      </c>
      <c r="F345" s="410"/>
      <c r="G345" s="410" t="s">
        <v>114</v>
      </c>
      <c r="H345" s="427" t="s">
        <v>104</v>
      </c>
      <c r="I345" s="30">
        <v>4</v>
      </c>
      <c r="J345" s="95">
        <v>3</v>
      </c>
      <c r="K345" s="339">
        <v>2565.3000000000002</v>
      </c>
      <c r="L345" s="339">
        <v>1527.9</v>
      </c>
      <c r="M345" s="339">
        <v>0</v>
      </c>
      <c r="N345" s="30">
        <v>40</v>
      </c>
      <c r="O345" s="29">
        <f>'Раздел 2'!C345</f>
        <v>473294.52720000007</v>
      </c>
      <c r="P345" s="29">
        <v>0</v>
      </c>
      <c r="Q345" s="29">
        <v>0</v>
      </c>
      <c r="R345" s="29">
        <f t="shared" si="70"/>
        <v>473294.52720000007</v>
      </c>
      <c r="S345" s="150">
        <f t="shared" si="71"/>
        <v>309.76800000000003</v>
      </c>
      <c r="T345" s="168">
        <v>31092.496339604524</v>
      </c>
      <c r="U345" s="44">
        <v>2027</v>
      </c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  <c r="BY345" s="7"/>
      <c r="BZ345" s="7"/>
      <c r="CA345" s="7"/>
      <c r="CB345" s="7"/>
      <c r="CC345" s="7"/>
      <c r="CD345" s="7"/>
    </row>
    <row r="346" spans="1:82" s="2" customFormat="1" ht="12.75" customHeight="1" x14ac:dyDescent="0.2">
      <c r="A346" s="361">
        <f t="shared" si="72"/>
        <v>11</v>
      </c>
      <c r="B346" s="411" t="s">
        <v>664</v>
      </c>
      <c r="C346" s="410" t="s">
        <v>665</v>
      </c>
      <c r="D346" s="410" t="s">
        <v>174</v>
      </c>
      <c r="E346" s="410" t="s">
        <v>49</v>
      </c>
      <c r="F346" s="410"/>
      <c r="G346" s="410" t="s">
        <v>114</v>
      </c>
      <c r="H346" s="411" t="s">
        <v>1101</v>
      </c>
      <c r="I346" s="30">
        <v>2</v>
      </c>
      <c r="J346" s="95">
        <v>3</v>
      </c>
      <c r="K346" s="339">
        <v>1073.7</v>
      </c>
      <c r="L346" s="339">
        <v>1002.7</v>
      </c>
      <c r="M346" s="339">
        <v>0</v>
      </c>
      <c r="N346" s="30">
        <v>24</v>
      </c>
      <c r="O346" s="29">
        <f>'Раздел 2'!C346</f>
        <v>592872.44520000007</v>
      </c>
      <c r="P346" s="29">
        <v>0</v>
      </c>
      <c r="Q346" s="29">
        <v>0</v>
      </c>
      <c r="R346" s="29">
        <f t="shared" si="70"/>
        <v>592872.44520000007</v>
      </c>
      <c r="S346" s="150">
        <f t="shared" si="71"/>
        <v>591.27600000000007</v>
      </c>
      <c r="T346" s="168">
        <v>19056.947284989343</v>
      </c>
      <c r="U346" s="44">
        <v>2027</v>
      </c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</row>
    <row r="347" spans="1:82" s="2" customFormat="1" ht="12.75" customHeight="1" x14ac:dyDescent="0.2">
      <c r="A347" s="361">
        <f t="shared" si="72"/>
        <v>12</v>
      </c>
      <c r="B347" s="411" t="s">
        <v>638</v>
      </c>
      <c r="C347" s="410" t="s">
        <v>639</v>
      </c>
      <c r="D347" s="410" t="s">
        <v>174</v>
      </c>
      <c r="E347" s="410" t="s">
        <v>58</v>
      </c>
      <c r="F347" s="410"/>
      <c r="G347" s="410" t="s">
        <v>114</v>
      </c>
      <c r="H347" s="427" t="s">
        <v>104</v>
      </c>
      <c r="I347" s="30">
        <v>3</v>
      </c>
      <c r="J347" s="95">
        <v>3</v>
      </c>
      <c r="K347" s="339">
        <v>1897.1</v>
      </c>
      <c r="L347" s="339">
        <v>1752.5</v>
      </c>
      <c r="M347" s="339">
        <v>0</v>
      </c>
      <c r="N347" s="30">
        <v>44</v>
      </c>
      <c r="O347" s="29">
        <f>'Раздел 2'!C347</f>
        <v>730471.79249999998</v>
      </c>
      <c r="P347" s="29">
        <v>0</v>
      </c>
      <c r="Q347" s="29">
        <v>0</v>
      </c>
      <c r="R347" s="29">
        <f t="shared" si="70"/>
        <v>730471.79249999998</v>
      </c>
      <c r="S347" s="150">
        <f t="shared" si="71"/>
        <v>416.81700000000001</v>
      </c>
      <c r="T347" s="168">
        <v>20046.776985899596</v>
      </c>
      <c r="U347" s="44">
        <v>2027</v>
      </c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</row>
    <row r="348" spans="1:82" s="2" customFormat="1" ht="12.75" customHeight="1" x14ac:dyDescent="0.2">
      <c r="A348" s="361">
        <f t="shared" si="72"/>
        <v>13</v>
      </c>
      <c r="B348" s="411" t="s">
        <v>654</v>
      </c>
      <c r="C348" s="410" t="s">
        <v>655</v>
      </c>
      <c r="D348" s="410" t="s">
        <v>174</v>
      </c>
      <c r="E348" s="410" t="s">
        <v>44</v>
      </c>
      <c r="F348" s="410"/>
      <c r="G348" s="410" t="s">
        <v>114</v>
      </c>
      <c r="H348" s="427" t="s">
        <v>104</v>
      </c>
      <c r="I348" s="30">
        <v>4</v>
      </c>
      <c r="J348" s="95">
        <v>3</v>
      </c>
      <c r="K348" s="339">
        <v>2167.6</v>
      </c>
      <c r="L348" s="339">
        <v>2022.1</v>
      </c>
      <c r="M348" s="339">
        <v>0</v>
      </c>
      <c r="N348" s="30">
        <v>48</v>
      </c>
      <c r="O348" s="29">
        <f>'Раздел 2'!C348</f>
        <v>505055.87279999995</v>
      </c>
      <c r="P348" s="29">
        <v>0</v>
      </c>
      <c r="Q348" s="29">
        <v>0</v>
      </c>
      <c r="R348" s="29">
        <f t="shared" si="70"/>
        <v>505055.87279999995</v>
      </c>
      <c r="S348" s="150">
        <f t="shared" si="71"/>
        <v>249.768</v>
      </c>
      <c r="T348" s="168">
        <v>19851.296441179511</v>
      </c>
      <c r="U348" s="44">
        <v>2027</v>
      </c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</row>
    <row r="349" spans="1:82" s="2" customFormat="1" ht="12.75" customHeight="1" x14ac:dyDescent="0.2">
      <c r="A349" s="361">
        <f t="shared" si="72"/>
        <v>14</v>
      </c>
      <c r="B349" s="411" t="s">
        <v>662</v>
      </c>
      <c r="C349" s="410" t="s">
        <v>663</v>
      </c>
      <c r="D349" s="410" t="s">
        <v>174</v>
      </c>
      <c r="E349" s="410" t="s">
        <v>49</v>
      </c>
      <c r="F349" s="410"/>
      <c r="G349" s="410" t="s">
        <v>114</v>
      </c>
      <c r="H349" s="411" t="s">
        <v>1101</v>
      </c>
      <c r="I349" s="30">
        <v>2</v>
      </c>
      <c r="J349" s="95">
        <v>2</v>
      </c>
      <c r="K349" s="339">
        <v>530.4</v>
      </c>
      <c r="L349" s="339">
        <v>468.5</v>
      </c>
      <c r="M349" s="339">
        <v>0</v>
      </c>
      <c r="N349" s="30">
        <v>12</v>
      </c>
      <c r="O349" s="29">
        <f>'Раздел 2'!C349</f>
        <v>317562.41800000001</v>
      </c>
      <c r="P349" s="29">
        <v>0</v>
      </c>
      <c r="Q349" s="29">
        <v>0</v>
      </c>
      <c r="R349" s="29">
        <f t="shared" si="70"/>
        <v>317562.41800000001</v>
      </c>
      <c r="S349" s="150">
        <f t="shared" si="71"/>
        <v>677.82799999999997</v>
      </c>
      <c r="T349" s="168">
        <v>20148.156457206813</v>
      </c>
      <c r="U349" s="44">
        <v>2027</v>
      </c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</row>
    <row r="350" spans="1:82" s="2" customFormat="1" ht="12.75" customHeight="1" x14ac:dyDescent="0.2">
      <c r="A350" s="361">
        <f t="shared" si="72"/>
        <v>15</v>
      </c>
      <c r="B350" s="411" t="s">
        <v>660</v>
      </c>
      <c r="C350" s="410" t="s">
        <v>661</v>
      </c>
      <c r="D350" s="410" t="s">
        <v>174</v>
      </c>
      <c r="E350" s="410" t="s">
        <v>61</v>
      </c>
      <c r="F350" s="410"/>
      <c r="G350" s="410" t="s">
        <v>114</v>
      </c>
      <c r="H350" s="427" t="s">
        <v>104</v>
      </c>
      <c r="I350" s="30">
        <v>4</v>
      </c>
      <c r="J350" s="95">
        <v>2</v>
      </c>
      <c r="K350" s="339">
        <v>1356.3</v>
      </c>
      <c r="L350" s="339">
        <v>1188.5999999999999</v>
      </c>
      <c r="M350" s="339">
        <v>0</v>
      </c>
      <c r="N350" s="30">
        <v>30</v>
      </c>
      <c r="O350" s="29">
        <f>'Раздел 2'!C350</f>
        <v>552651.45599999989</v>
      </c>
      <c r="P350" s="29">
        <v>0</v>
      </c>
      <c r="Q350" s="29">
        <v>0</v>
      </c>
      <c r="R350" s="29">
        <f t="shared" si="70"/>
        <v>552651.45599999989</v>
      </c>
      <c r="S350" s="150">
        <f t="shared" si="71"/>
        <v>464.95999999999992</v>
      </c>
      <c r="T350" s="168">
        <v>21131.600783995618</v>
      </c>
      <c r="U350" s="44">
        <v>2027</v>
      </c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</row>
    <row r="351" spans="1:82" s="2" customFormat="1" ht="12.75" customHeight="1" x14ac:dyDescent="0.2">
      <c r="A351" s="361">
        <f t="shared" si="72"/>
        <v>16</v>
      </c>
      <c r="B351" s="411" t="s">
        <v>658</v>
      </c>
      <c r="C351" s="410" t="s">
        <v>659</v>
      </c>
      <c r="D351" s="410" t="s">
        <v>174</v>
      </c>
      <c r="E351" s="410" t="s">
        <v>62</v>
      </c>
      <c r="F351" s="410"/>
      <c r="G351" s="410" t="s">
        <v>114</v>
      </c>
      <c r="H351" s="427" t="s">
        <v>104</v>
      </c>
      <c r="I351" s="30">
        <v>4</v>
      </c>
      <c r="J351" s="95">
        <v>2</v>
      </c>
      <c r="K351" s="339">
        <v>1363</v>
      </c>
      <c r="L351" s="339">
        <v>1195.7</v>
      </c>
      <c r="M351" s="339">
        <v>0</v>
      </c>
      <c r="N351" s="30">
        <v>31</v>
      </c>
      <c r="O351" s="29">
        <f>'Раздел 2'!C351</f>
        <v>555952.67200000002</v>
      </c>
      <c r="P351" s="29">
        <v>0</v>
      </c>
      <c r="Q351" s="29">
        <v>0</v>
      </c>
      <c r="R351" s="29">
        <f t="shared" si="70"/>
        <v>555952.67200000002</v>
      </c>
      <c r="S351" s="150">
        <f t="shared" si="71"/>
        <v>464.96</v>
      </c>
      <c r="T351" s="168">
        <v>21109.890871275282</v>
      </c>
      <c r="U351" s="44">
        <v>2027</v>
      </c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</row>
    <row r="352" spans="1:82" s="2" customFormat="1" ht="12.75" customHeight="1" x14ac:dyDescent="0.2">
      <c r="A352" s="361">
        <f t="shared" si="72"/>
        <v>17</v>
      </c>
      <c r="B352" s="411" t="s">
        <v>626</v>
      </c>
      <c r="C352" s="410" t="s">
        <v>627</v>
      </c>
      <c r="D352" s="410" t="s">
        <v>174</v>
      </c>
      <c r="E352" s="410" t="s">
        <v>44</v>
      </c>
      <c r="F352" s="410"/>
      <c r="G352" s="410" t="s">
        <v>114</v>
      </c>
      <c r="H352" s="411" t="s">
        <v>1101</v>
      </c>
      <c r="I352" s="30">
        <v>2</v>
      </c>
      <c r="J352" s="95">
        <v>1</v>
      </c>
      <c r="K352" s="339">
        <v>339.1</v>
      </c>
      <c r="L352" s="339">
        <v>286.60000000000002</v>
      </c>
      <c r="M352" s="339">
        <v>0</v>
      </c>
      <c r="N352" s="30">
        <v>8</v>
      </c>
      <c r="O352" s="29">
        <f>'Раздел 2'!C352</f>
        <v>193487.67240000001</v>
      </c>
      <c r="P352" s="29">
        <v>0</v>
      </c>
      <c r="Q352" s="29">
        <v>0</v>
      </c>
      <c r="R352" s="29">
        <f t="shared" si="70"/>
        <v>193487.67240000001</v>
      </c>
      <c r="S352" s="150">
        <f t="shared" si="71"/>
        <v>675.11400000000003</v>
      </c>
      <c r="T352" s="168">
        <v>14982.643932668678</v>
      </c>
      <c r="U352" s="44">
        <v>2027</v>
      </c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</row>
    <row r="353" spans="1:82" s="2" customFormat="1" ht="12.75" customHeight="1" x14ac:dyDescent="0.2">
      <c r="A353" s="361">
        <f t="shared" si="72"/>
        <v>18</v>
      </c>
      <c r="B353" s="422" t="s">
        <v>1007</v>
      </c>
      <c r="C353" s="423" t="s">
        <v>1008</v>
      </c>
      <c r="D353" s="423" t="s">
        <v>172</v>
      </c>
      <c r="E353" s="423" t="s">
        <v>49</v>
      </c>
      <c r="F353" s="424"/>
      <c r="G353" s="413" t="s">
        <v>113</v>
      </c>
      <c r="H353" s="411" t="s">
        <v>1101</v>
      </c>
      <c r="I353" s="335">
        <v>5</v>
      </c>
      <c r="J353" s="124">
        <v>3</v>
      </c>
      <c r="K353" s="341">
        <v>3220.8</v>
      </c>
      <c r="L353" s="341">
        <v>3037.2</v>
      </c>
      <c r="M353" s="339">
        <v>0</v>
      </c>
      <c r="N353" s="124">
        <v>64</v>
      </c>
      <c r="O353" s="29">
        <f>'Раздел 2'!C353</f>
        <v>1008881.91</v>
      </c>
      <c r="P353" s="29">
        <v>0</v>
      </c>
      <c r="Q353" s="29">
        <v>0</v>
      </c>
      <c r="R353" s="29">
        <f t="shared" si="70"/>
        <v>1008881.91</v>
      </c>
      <c r="S353" s="150">
        <f t="shared" si="71"/>
        <v>332.17500000000001</v>
      </c>
      <c r="T353" s="168">
        <v>13382.264676278361</v>
      </c>
      <c r="U353" s="44">
        <v>2027</v>
      </c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</row>
    <row r="354" spans="1:82" s="36" customFormat="1" ht="12.75" customHeight="1" x14ac:dyDescent="0.2">
      <c r="A354" s="361">
        <f t="shared" si="72"/>
        <v>19</v>
      </c>
      <c r="B354" s="422" t="s">
        <v>1011</v>
      </c>
      <c r="C354" s="423" t="s">
        <v>1012</v>
      </c>
      <c r="D354" s="423" t="s">
        <v>172</v>
      </c>
      <c r="E354" s="423" t="s">
        <v>49</v>
      </c>
      <c r="F354" s="424"/>
      <c r="G354" s="413" t="s">
        <v>113</v>
      </c>
      <c r="H354" s="427" t="s">
        <v>104</v>
      </c>
      <c r="I354" s="335">
        <v>5</v>
      </c>
      <c r="J354" s="124">
        <v>2</v>
      </c>
      <c r="K354" s="341">
        <v>1708.7</v>
      </c>
      <c r="L354" s="341">
        <v>1586.7</v>
      </c>
      <c r="M354" s="339">
        <v>0</v>
      </c>
      <c r="N354" s="124">
        <v>40</v>
      </c>
      <c r="O354" s="29">
        <f>'Раздел 2'!C354</f>
        <v>559946.42999999993</v>
      </c>
      <c r="P354" s="29">
        <v>0</v>
      </c>
      <c r="Q354" s="29">
        <v>0</v>
      </c>
      <c r="R354" s="29">
        <f t="shared" si="70"/>
        <v>559946.42999999993</v>
      </c>
      <c r="S354" s="150">
        <f t="shared" si="71"/>
        <v>352.89999999999992</v>
      </c>
      <c r="T354" s="168">
        <v>13785.133316062222</v>
      </c>
      <c r="U354" s="44">
        <v>2027</v>
      </c>
      <c r="V354" s="81"/>
      <c r="W354" s="81"/>
      <c r="X354" s="81"/>
      <c r="Y354" s="81"/>
      <c r="Z354" s="81"/>
      <c r="AA354" s="81"/>
      <c r="AB354" s="81"/>
      <c r="AC354" s="81"/>
      <c r="AD354" s="81"/>
      <c r="AE354" s="81"/>
      <c r="AF354" s="81"/>
      <c r="AG354" s="81"/>
      <c r="AH354" s="81"/>
      <c r="AI354" s="81"/>
      <c r="AJ354" s="81"/>
      <c r="AK354" s="81"/>
      <c r="AL354" s="81"/>
      <c r="AM354" s="81"/>
      <c r="AN354" s="81"/>
      <c r="AO354" s="81"/>
      <c r="AP354" s="81"/>
      <c r="AQ354" s="81"/>
      <c r="AR354" s="81"/>
      <c r="AS354" s="81"/>
      <c r="AT354" s="81"/>
      <c r="AU354" s="81"/>
      <c r="AV354" s="81"/>
      <c r="AW354" s="81"/>
      <c r="AX354" s="81"/>
      <c r="AY354" s="81"/>
      <c r="AZ354" s="81"/>
      <c r="BA354" s="81"/>
      <c r="BB354" s="81"/>
      <c r="BC354" s="81"/>
      <c r="BD354" s="81"/>
      <c r="BE354" s="81"/>
      <c r="BF354" s="81"/>
      <c r="BG354" s="81"/>
      <c r="BH354" s="81"/>
      <c r="BI354" s="81"/>
      <c r="BJ354" s="81"/>
      <c r="BK354" s="81"/>
      <c r="BL354" s="81"/>
      <c r="BM354" s="81"/>
      <c r="BN354" s="81"/>
      <c r="BO354" s="81"/>
      <c r="BP354" s="81"/>
      <c r="BQ354" s="81"/>
      <c r="BR354" s="81"/>
      <c r="BS354" s="81"/>
      <c r="BT354" s="81"/>
      <c r="BU354" s="81"/>
      <c r="BV354" s="81"/>
      <c r="BW354" s="81"/>
      <c r="BX354" s="81"/>
      <c r="BY354" s="81"/>
      <c r="BZ354" s="81"/>
      <c r="CA354" s="81"/>
      <c r="CB354" s="81"/>
      <c r="CC354" s="81"/>
      <c r="CD354" s="81"/>
    </row>
    <row r="355" spans="1:82" s="36" customFormat="1" ht="12.75" customHeight="1" x14ac:dyDescent="0.2">
      <c r="A355" s="361">
        <f t="shared" si="72"/>
        <v>20</v>
      </c>
      <c r="B355" s="422" t="s">
        <v>1001</v>
      </c>
      <c r="C355" s="423" t="s">
        <v>1002</v>
      </c>
      <c r="D355" s="423" t="s">
        <v>172</v>
      </c>
      <c r="E355" s="423" t="s">
        <v>49</v>
      </c>
      <c r="F355" s="424"/>
      <c r="G355" s="413" t="s">
        <v>113</v>
      </c>
      <c r="H355" s="411" t="s">
        <v>1101</v>
      </c>
      <c r="I355" s="335">
        <v>5</v>
      </c>
      <c r="J355" s="124">
        <v>4</v>
      </c>
      <c r="K355" s="341">
        <v>4231.7</v>
      </c>
      <c r="L355" s="341">
        <v>3921</v>
      </c>
      <c r="M355" s="339">
        <v>0</v>
      </c>
      <c r="N355" s="124">
        <v>92</v>
      </c>
      <c r="O355" s="29">
        <f>'Раздел 2'!C355</f>
        <v>1255896.3</v>
      </c>
      <c r="P355" s="29">
        <v>0</v>
      </c>
      <c r="Q355" s="29">
        <v>0</v>
      </c>
      <c r="R355" s="29">
        <f t="shared" si="70"/>
        <v>1255896.3</v>
      </c>
      <c r="S355" s="150">
        <f t="shared" si="71"/>
        <v>320.3</v>
      </c>
      <c r="T355" s="168">
        <v>13601.262283839596</v>
      </c>
      <c r="U355" s="44">
        <v>2027</v>
      </c>
      <c r="V355" s="81"/>
      <c r="W355" s="81"/>
      <c r="X355" s="81"/>
      <c r="Y355" s="81"/>
      <c r="Z355" s="81"/>
      <c r="AA355" s="81"/>
      <c r="AB355" s="81"/>
      <c r="AC355" s="81"/>
      <c r="AD355" s="81"/>
      <c r="AE355" s="81"/>
      <c r="AF355" s="81"/>
      <c r="AG355" s="81"/>
      <c r="AH355" s="81"/>
      <c r="AI355" s="81"/>
      <c r="AJ355" s="81"/>
      <c r="AK355" s="81"/>
      <c r="AL355" s="81"/>
      <c r="AM355" s="81"/>
      <c r="AN355" s="81"/>
      <c r="AO355" s="81"/>
      <c r="AP355" s="81"/>
      <c r="AQ355" s="81"/>
      <c r="AR355" s="81"/>
      <c r="AS355" s="81"/>
      <c r="AT355" s="81"/>
      <c r="AU355" s="81"/>
      <c r="AV355" s="81"/>
      <c r="AW355" s="81"/>
      <c r="AX355" s="81"/>
      <c r="AY355" s="81"/>
      <c r="AZ355" s="81"/>
      <c r="BA355" s="81"/>
      <c r="BB355" s="81"/>
      <c r="BC355" s="81"/>
      <c r="BD355" s="81"/>
      <c r="BE355" s="81"/>
      <c r="BF355" s="81"/>
      <c r="BG355" s="81"/>
      <c r="BH355" s="81"/>
      <c r="BI355" s="81"/>
      <c r="BJ355" s="81"/>
      <c r="BK355" s="81"/>
      <c r="BL355" s="81"/>
      <c r="BM355" s="81"/>
      <c r="BN355" s="81"/>
      <c r="BO355" s="81"/>
      <c r="BP355" s="81"/>
      <c r="BQ355" s="81"/>
      <c r="BR355" s="81"/>
      <c r="BS355" s="81"/>
      <c r="BT355" s="81"/>
      <c r="BU355" s="81"/>
      <c r="BV355" s="81"/>
      <c r="BW355" s="81"/>
      <c r="BX355" s="81"/>
      <c r="BY355" s="81"/>
      <c r="BZ355" s="81"/>
      <c r="CA355" s="81"/>
      <c r="CB355" s="81"/>
      <c r="CC355" s="81"/>
      <c r="CD355" s="81"/>
    </row>
    <row r="356" spans="1:82" s="36" customFormat="1" ht="12.75" customHeight="1" x14ac:dyDescent="0.2">
      <c r="A356" s="361">
        <f t="shared" si="72"/>
        <v>21</v>
      </c>
      <c r="B356" s="422" t="s">
        <v>999</v>
      </c>
      <c r="C356" s="423" t="s">
        <v>1000</v>
      </c>
      <c r="D356" s="423" t="s">
        <v>172</v>
      </c>
      <c r="E356" s="423" t="s">
        <v>49</v>
      </c>
      <c r="F356" s="424"/>
      <c r="G356" s="413" t="s">
        <v>113</v>
      </c>
      <c r="H356" s="411" t="s">
        <v>1101</v>
      </c>
      <c r="I356" s="335">
        <v>5</v>
      </c>
      <c r="J356" s="124">
        <v>2</v>
      </c>
      <c r="K356" s="341">
        <v>1759.5</v>
      </c>
      <c r="L356" s="341">
        <v>1636.6</v>
      </c>
      <c r="M356" s="339">
        <v>0</v>
      </c>
      <c r="N356" s="124">
        <v>40</v>
      </c>
      <c r="O356" s="29">
        <f>'Раздел 2'!C356</f>
        <v>577556.14</v>
      </c>
      <c r="P356" s="29">
        <v>0</v>
      </c>
      <c r="Q356" s="29">
        <v>0</v>
      </c>
      <c r="R356" s="29">
        <f t="shared" si="70"/>
        <v>577556.14</v>
      </c>
      <c r="S356" s="150">
        <f t="shared" si="71"/>
        <v>352.90000000000003</v>
      </c>
      <c r="T356" s="168">
        <v>13583.527691542382</v>
      </c>
      <c r="U356" s="44">
        <v>2027</v>
      </c>
      <c r="V356" s="81"/>
      <c r="W356" s="81"/>
      <c r="X356" s="81"/>
      <c r="Y356" s="81"/>
      <c r="Z356" s="81"/>
      <c r="AA356" s="81"/>
      <c r="AB356" s="81"/>
      <c r="AC356" s="81"/>
      <c r="AD356" s="81"/>
      <c r="AE356" s="81"/>
      <c r="AF356" s="81"/>
      <c r="AG356" s="81"/>
      <c r="AH356" s="81"/>
      <c r="AI356" s="81"/>
      <c r="AJ356" s="81"/>
      <c r="AK356" s="81"/>
      <c r="AL356" s="81"/>
      <c r="AM356" s="81"/>
      <c r="AN356" s="81"/>
      <c r="AO356" s="81"/>
      <c r="AP356" s="81"/>
      <c r="AQ356" s="81"/>
      <c r="AR356" s="81"/>
      <c r="AS356" s="81"/>
      <c r="AT356" s="81"/>
      <c r="AU356" s="81"/>
      <c r="AV356" s="81"/>
      <c r="AW356" s="81"/>
      <c r="AX356" s="81"/>
      <c r="AY356" s="81"/>
      <c r="AZ356" s="81"/>
      <c r="BA356" s="81"/>
      <c r="BB356" s="81"/>
      <c r="BC356" s="81"/>
      <c r="BD356" s="81"/>
      <c r="BE356" s="81"/>
      <c r="BF356" s="81"/>
      <c r="BG356" s="81"/>
      <c r="BH356" s="81"/>
      <c r="BI356" s="81"/>
      <c r="BJ356" s="81"/>
      <c r="BK356" s="81"/>
      <c r="BL356" s="81"/>
      <c r="BM356" s="81"/>
      <c r="BN356" s="81"/>
      <c r="BO356" s="81"/>
      <c r="BP356" s="81"/>
      <c r="BQ356" s="81"/>
      <c r="BR356" s="81"/>
      <c r="BS356" s="81"/>
      <c r="BT356" s="81"/>
      <c r="BU356" s="81"/>
      <c r="BV356" s="81"/>
      <c r="BW356" s="81"/>
      <c r="BX356" s="81"/>
      <c r="BY356" s="81"/>
      <c r="BZ356" s="81"/>
      <c r="CA356" s="81"/>
      <c r="CB356" s="81"/>
      <c r="CC356" s="81"/>
      <c r="CD356" s="81"/>
    </row>
    <row r="357" spans="1:82" s="36" customFormat="1" ht="12.75" customHeight="1" x14ac:dyDescent="0.2">
      <c r="A357" s="361">
        <f t="shared" si="72"/>
        <v>22</v>
      </c>
      <c r="B357" s="422" t="s">
        <v>1003</v>
      </c>
      <c r="C357" s="423" t="s">
        <v>1004</v>
      </c>
      <c r="D357" s="423" t="s">
        <v>172</v>
      </c>
      <c r="E357" s="423" t="s">
        <v>44</v>
      </c>
      <c r="F357" s="424"/>
      <c r="G357" s="410" t="s">
        <v>114</v>
      </c>
      <c r="H357" s="411" t="s">
        <v>1102</v>
      </c>
      <c r="I357" s="335">
        <v>2</v>
      </c>
      <c r="J357" s="124">
        <v>3</v>
      </c>
      <c r="K357" s="341">
        <v>565.9</v>
      </c>
      <c r="L357" s="341">
        <v>506.1</v>
      </c>
      <c r="M357" s="339">
        <v>0</v>
      </c>
      <c r="N357" s="124">
        <v>13</v>
      </c>
      <c r="O357" s="29">
        <f>'Раздел 2'!C357</f>
        <v>271645.1262</v>
      </c>
      <c r="P357" s="29">
        <v>0</v>
      </c>
      <c r="Q357" s="29">
        <v>0</v>
      </c>
      <c r="R357" s="29">
        <f t="shared" si="70"/>
        <v>271645.1262</v>
      </c>
      <c r="S357" s="150">
        <f t="shared" si="71"/>
        <v>536.74199999999996</v>
      </c>
      <c r="T357" s="168">
        <v>22475.249959421395</v>
      </c>
      <c r="U357" s="44">
        <v>2027</v>
      </c>
      <c r="V357" s="81"/>
      <c r="W357" s="81"/>
      <c r="X357" s="81"/>
      <c r="Y357" s="81"/>
      <c r="Z357" s="81"/>
      <c r="AA357" s="81"/>
      <c r="AB357" s="81"/>
      <c r="AC357" s="81"/>
      <c r="AD357" s="81"/>
      <c r="AE357" s="81"/>
      <c r="AF357" s="81"/>
      <c r="AG357" s="81"/>
      <c r="AH357" s="81"/>
      <c r="AI357" s="81"/>
      <c r="AJ357" s="81"/>
      <c r="AK357" s="81"/>
      <c r="AL357" s="81"/>
      <c r="AM357" s="81"/>
      <c r="AN357" s="81"/>
      <c r="AO357" s="81"/>
      <c r="AP357" s="81"/>
      <c r="AQ357" s="81"/>
      <c r="AR357" s="81"/>
      <c r="AS357" s="81"/>
      <c r="AT357" s="81"/>
      <c r="AU357" s="81"/>
      <c r="AV357" s="81"/>
      <c r="AW357" s="81"/>
      <c r="AX357" s="81"/>
      <c r="AY357" s="81"/>
      <c r="AZ357" s="81"/>
      <c r="BA357" s="81"/>
      <c r="BB357" s="81"/>
      <c r="BC357" s="81"/>
      <c r="BD357" s="81"/>
      <c r="BE357" s="81"/>
      <c r="BF357" s="81"/>
      <c r="BG357" s="81"/>
      <c r="BH357" s="81"/>
      <c r="BI357" s="81"/>
      <c r="BJ357" s="81"/>
      <c r="BK357" s="81"/>
      <c r="BL357" s="81"/>
      <c r="BM357" s="81"/>
      <c r="BN357" s="81"/>
      <c r="BO357" s="81"/>
      <c r="BP357" s="81"/>
      <c r="BQ357" s="81"/>
      <c r="BR357" s="81"/>
      <c r="BS357" s="81"/>
      <c r="BT357" s="81"/>
      <c r="BU357" s="81"/>
      <c r="BV357" s="81"/>
      <c r="BW357" s="81"/>
      <c r="BX357" s="81"/>
      <c r="BY357" s="81"/>
      <c r="BZ357" s="81"/>
      <c r="CA357" s="81"/>
      <c r="CB357" s="81"/>
      <c r="CC357" s="81"/>
      <c r="CD357" s="81"/>
    </row>
    <row r="358" spans="1:82" s="36" customFormat="1" ht="12.75" customHeight="1" x14ac:dyDescent="0.2">
      <c r="A358" s="361">
        <f t="shared" si="72"/>
        <v>23</v>
      </c>
      <c r="B358" s="422" t="s">
        <v>1015</v>
      </c>
      <c r="C358" s="423" t="s">
        <v>1016</v>
      </c>
      <c r="D358" s="423" t="s">
        <v>172</v>
      </c>
      <c r="E358" s="423" t="s">
        <v>62</v>
      </c>
      <c r="F358" s="424"/>
      <c r="G358" s="413" t="s">
        <v>113</v>
      </c>
      <c r="H358" s="411" t="s">
        <v>1101</v>
      </c>
      <c r="I358" s="335">
        <v>4</v>
      </c>
      <c r="J358" s="124">
        <v>3</v>
      </c>
      <c r="K358" s="341">
        <v>2218.5</v>
      </c>
      <c r="L358" s="341">
        <v>2070.5</v>
      </c>
      <c r="M358" s="339">
        <v>0</v>
      </c>
      <c r="N358" s="124">
        <v>47</v>
      </c>
      <c r="O358" s="29">
        <f>'Раздел 2'!C358</f>
        <v>517144.64400000003</v>
      </c>
      <c r="P358" s="29">
        <v>0</v>
      </c>
      <c r="Q358" s="29">
        <v>0</v>
      </c>
      <c r="R358" s="29">
        <f t="shared" si="70"/>
        <v>517144.64400000003</v>
      </c>
      <c r="S358" s="150">
        <f t="shared" si="71"/>
        <v>249.768</v>
      </c>
      <c r="T358" s="168">
        <v>19323.661227421497</v>
      </c>
      <c r="U358" s="44">
        <v>2027</v>
      </c>
      <c r="V358" s="81"/>
      <c r="W358" s="81"/>
      <c r="X358" s="81"/>
      <c r="Y358" s="81"/>
      <c r="Z358" s="81"/>
      <c r="AA358" s="81"/>
      <c r="AB358" s="81"/>
      <c r="AC358" s="81"/>
      <c r="AD358" s="81"/>
      <c r="AE358" s="81"/>
      <c r="AF358" s="81"/>
      <c r="AG358" s="81"/>
      <c r="AH358" s="81"/>
      <c r="AI358" s="81"/>
      <c r="AJ358" s="81"/>
      <c r="AK358" s="81"/>
      <c r="AL358" s="81"/>
      <c r="AM358" s="81"/>
      <c r="AN358" s="81"/>
      <c r="AO358" s="81"/>
      <c r="AP358" s="81"/>
      <c r="AQ358" s="81"/>
      <c r="AR358" s="81"/>
      <c r="AS358" s="81"/>
      <c r="AT358" s="81"/>
      <c r="AU358" s="81"/>
      <c r="AV358" s="81"/>
      <c r="AW358" s="81"/>
      <c r="AX358" s="81"/>
      <c r="AY358" s="81"/>
      <c r="AZ358" s="81"/>
      <c r="BA358" s="81"/>
      <c r="BB358" s="81"/>
      <c r="BC358" s="81"/>
      <c r="BD358" s="81"/>
      <c r="BE358" s="81"/>
      <c r="BF358" s="81"/>
      <c r="BG358" s="81"/>
      <c r="BH358" s="81"/>
      <c r="BI358" s="81"/>
      <c r="BJ358" s="81"/>
      <c r="BK358" s="81"/>
      <c r="BL358" s="81"/>
      <c r="BM358" s="81"/>
      <c r="BN358" s="81"/>
      <c r="BO358" s="81"/>
      <c r="BP358" s="81"/>
      <c r="BQ358" s="81"/>
      <c r="BR358" s="81"/>
      <c r="BS358" s="81"/>
      <c r="BT358" s="81"/>
      <c r="BU358" s="81"/>
      <c r="BV358" s="81"/>
      <c r="BW358" s="81"/>
      <c r="BX358" s="81"/>
      <c r="BY358" s="81"/>
      <c r="BZ358" s="81"/>
      <c r="CA358" s="81"/>
      <c r="CB358" s="81"/>
      <c r="CC358" s="81"/>
      <c r="CD358" s="81"/>
    </row>
    <row r="359" spans="1:82" s="36" customFormat="1" ht="12.75" customHeight="1" x14ac:dyDescent="0.2">
      <c r="A359" s="361">
        <f t="shared" si="72"/>
        <v>24</v>
      </c>
      <c r="B359" s="422" t="s">
        <v>1013</v>
      </c>
      <c r="C359" s="423" t="s">
        <v>1014</v>
      </c>
      <c r="D359" s="423" t="s">
        <v>172</v>
      </c>
      <c r="E359" s="423" t="s">
        <v>49</v>
      </c>
      <c r="F359" s="424"/>
      <c r="G359" s="413" t="s">
        <v>113</v>
      </c>
      <c r="H359" s="427" t="s">
        <v>104</v>
      </c>
      <c r="I359" s="335">
        <v>5</v>
      </c>
      <c r="J359" s="124">
        <v>5</v>
      </c>
      <c r="K359" s="341">
        <v>4451.6000000000004</v>
      </c>
      <c r="L359" s="341">
        <v>4144.1000000000004</v>
      </c>
      <c r="M359" s="339">
        <v>0</v>
      </c>
      <c r="N359" s="124">
        <v>91</v>
      </c>
      <c r="O359" s="29">
        <f>'Раздел 2'!C359</f>
        <v>1374079.9575000003</v>
      </c>
      <c r="P359" s="29">
        <v>0</v>
      </c>
      <c r="Q359" s="29">
        <v>0</v>
      </c>
      <c r="R359" s="29">
        <f t="shared" si="70"/>
        <v>1374079.9575000003</v>
      </c>
      <c r="S359" s="150">
        <f t="shared" si="71"/>
        <v>331.57500000000005</v>
      </c>
      <c r="T359" s="168">
        <v>13729.880702715984</v>
      </c>
      <c r="U359" s="44">
        <v>2027</v>
      </c>
      <c r="V359" s="81"/>
      <c r="W359" s="81"/>
      <c r="X359" s="81"/>
      <c r="Y359" s="81"/>
      <c r="Z359" s="81"/>
      <c r="AA359" s="81"/>
      <c r="AB359" s="81"/>
      <c r="AC359" s="81"/>
      <c r="AD359" s="81"/>
      <c r="AE359" s="81"/>
      <c r="AF359" s="81"/>
      <c r="AG359" s="81"/>
      <c r="AH359" s="81"/>
      <c r="AI359" s="81"/>
      <c r="AJ359" s="81"/>
      <c r="AK359" s="81"/>
      <c r="AL359" s="81"/>
      <c r="AM359" s="81"/>
      <c r="AN359" s="81"/>
      <c r="AO359" s="81"/>
      <c r="AP359" s="81"/>
      <c r="AQ359" s="81"/>
      <c r="AR359" s="81"/>
      <c r="AS359" s="81"/>
      <c r="AT359" s="81"/>
      <c r="AU359" s="81"/>
      <c r="AV359" s="81"/>
      <c r="AW359" s="81"/>
      <c r="AX359" s="81"/>
      <c r="AY359" s="81"/>
      <c r="AZ359" s="81"/>
      <c r="BA359" s="81"/>
      <c r="BB359" s="81"/>
      <c r="BC359" s="81"/>
      <c r="BD359" s="81"/>
      <c r="BE359" s="81"/>
      <c r="BF359" s="81"/>
      <c r="BG359" s="81"/>
      <c r="BH359" s="81"/>
      <c r="BI359" s="81"/>
      <c r="BJ359" s="81"/>
      <c r="BK359" s="81"/>
      <c r="BL359" s="81"/>
      <c r="BM359" s="81"/>
      <c r="BN359" s="81"/>
      <c r="BO359" s="81"/>
      <c r="BP359" s="81"/>
      <c r="BQ359" s="81"/>
      <c r="BR359" s="81"/>
      <c r="BS359" s="81"/>
      <c r="BT359" s="81"/>
      <c r="BU359" s="81"/>
      <c r="BV359" s="81"/>
      <c r="BW359" s="81"/>
      <c r="BX359" s="81"/>
      <c r="BY359" s="81"/>
      <c r="BZ359" s="81"/>
      <c r="CA359" s="81"/>
      <c r="CB359" s="81"/>
      <c r="CC359" s="81"/>
      <c r="CD359" s="81"/>
    </row>
    <row r="360" spans="1:82" s="36" customFormat="1" ht="12.75" customHeight="1" x14ac:dyDescent="0.2">
      <c r="A360" s="361">
        <f t="shared" si="72"/>
        <v>25</v>
      </c>
      <c r="B360" s="422" t="s">
        <v>995</v>
      </c>
      <c r="C360" s="423" t="s">
        <v>996</v>
      </c>
      <c r="D360" s="423" t="s">
        <v>172</v>
      </c>
      <c r="E360" s="423" t="s">
        <v>62</v>
      </c>
      <c r="F360" s="424"/>
      <c r="G360" s="413" t="s">
        <v>113</v>
      </c>
      <c r="H360" s="427" t="s">
        <v>104</v>
      </c>
      <c r="I360" s="335">
        <v>5</v>
      </c>
      <c r="J360" s="124">
        <v>2</v>
      </c>
      <c r="K360" s="341">
        <v>3882.9</v>
      </c>
      <c r="L360" s="341">
        <v>3463.2</v>
      </c>
      <c r="M360" s="339">
        <v>0</v>
      </c>
      <c r="N360" s="124">
        <v>64</v>
      </c>
      <c r="O360" s="29">
        <f>'Раздел 2'!C360</f>
        <v>1222163.28</v>
      </c>
      <c r="P360" s="29">
        <v>0</v>
      </c>
      <c r="Q360" s="29">
        <v>0</v>
      </c>
      <c r="R360" s="29">
        <f t="shared" si="70"/>
        <v>1222163.28</v>
      </c>
      <c r="S360" s="150">
        <f t="shared" si="71"/>
        <v>352.90000000000003</v>
      </c>
      <c r="T360" s="168">
        <v>14148.865820585881</v>
      </c>
      <c r="U360" s="44">
        <v>2027</v>
      </c>
      <c r="V360" s="81"/>
      <c r="W360" s="81"/>
      <c r="X360" s="81"/>
      <c r="Y360" s="81"/>
      <c r="Z360" s="81"/>
      <c r="AA360" s="81"/>
      <c r="AB360" s="81"/>
      <c r="AC360" s="81"/>
      <c r="AD360" s="81"/>
      <c r="AE360" s="81"/>
      <c r="AF360" s="81"/>
      <c r="AG360" s="81"/>
      <c r="AH360" s="81"/>
      <c r="AI360" s="81"/>
      <c r="AJ360" s="81"/>
      <c r="AK360" s="81"/>
      <c r="AL360" s="81"/>
      <c r="AM360" s="81"/>
      <c r="AN360" s="81"/>
      <c r="AO360" s="81"/>
      <c r="AP360" s="81"/>
      <c r="AQ360" s="81"/>
      <c r="AR360" s="81"/>
      <c r="AS360" s="81"/>
      <c r="AT360" s="81"/>
      <c r="AU360" s="81"/>
      <c r="AV360" s="81"/>
      <c r="AW360" s="81"/>
      <c r="AX360" s="81"/>
      <c r="AY360" s="81"/>
      <c r="AZ360" s="81"/>
      <c r="BA360" s="81"/>
      <c r="BB360" s="81"/>
      <c r="BC360" s="81"/>
      <c r="BD360" s="81"/>
      <c r="BE360" s="81"/>
      <c r="BF360" s="81"/>
      <c r="BG360" s="81"/>
      <c r="BH360" s="81"/>
      <c r="BI360" s="81"/>
      <c r="BJ360" s="81"/>
      <c r="BK360" s="81"/>
      <c r="BL360" s="81"/>
      <c r="BM360" s="81"/>
      <c r="BN360" s="81"/>
      <c r="BO360" s="81"/>
      <c r="BP360" s="81"/>
      <c r="BQ360" s="81"/>
      <c r="BR360" s="81"/>
      <c r="BS360" s="81"/>
      <c r="BT360" s="81"/>
      <c r="BU360" s="81"/>
      <c r="BV360" s="81"/>
      <c r="BW360" s="81"/>
      <c r="BX360" s="81"/>
      <c r="BY360" s="81"/>
      <c r="BZ360" s="81"/>
      <c r="CA360" s="81"/>
      <c r="CB360" s="81"/>
      <c r="CC360" s="81"/>
      <c r="CD360" s="81"/>
    </row>
    <row r="361" spans="1:82" s="3" customFormat="1" ht="12.75" customHeight="1" x14ac:dyDescent="0.2">
      <c r="A361" s="569" t="s">
        <v>1116</v>
      </c>
      <c r="B361" s="569"/>
      <c r="C361" s="178"/>
      <c r="D361" s="178"/>
      <c r="E361" s="178">
        <v>25</v>
      </c>
      <c r="F361" s="178"/>
      <c r="G361" s="178"/>
      <c r="H361" s="179"/>
      <c r="I361" s="178"/>
      <c r="J361" s="181"/>
      <c r="K361" s="183">
        <f>SUM(K336:K360)</f>
        <v>50964.099999999991</v>
      </c>
      <c r="L361" s="183">
        <f>SUM(L336:L360)</f>
        <v>46284.19999999999</v>
      </c>
      <c r="M361" s="183">
        <f t="shared" ref="M361:R361" si="73">SUM(M336:M360)</f>
        <v>1199.8599999999999</v>
      </c>
      <c r="N361" s="183">
        <f t="shared" si="73"/>
        <v>1097</v>
      </c>
      <c r="O361" s="183">
        <f t="shared" si="73"/>
        <v>57600609.616757981</v>
      </c>
      <c r="P361" s="183">
        <f t="shared" si="73"/>
        <v>0</v>
      </c>
      <c r="Q361" s="183">
        <f t="shared" si="73"/>
        <v>0</v>
      </c>
      <c r="R361" s="183">
        <f t="shared" si="73"/>
        <v>57600609.616757981</v>
      </c>
      <c r="S361" s="194"/>
      <c r="T361" s="197"/>
      <c r="U361" s="186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</row>
    <row r="362" spans="1:82" s="5" customFormat="1" ht="13.35" customHeight="1" x14ac:dyDescent="0.2">
      <c r="A362" s="568" t="s">
        <v>47</v>
      </c>
      <c r="B362" s="568"/>
      <c r="C362" s="119"/>
      <c r="D362" s="119"/>
      <c r="E362" s="134">
        <f>E361+E335+E317</f>
        <v>52</v>
      </c>
      <c r="F362" s="134"/>
      <c r="G362" s="134"/>
      <c r="H362" s="134"/>
      <c r="I362" s="134"/>
      <c r="J362" s="134"/>
      <c r="K362" s="135">
        <f>K361+K335+K317</f>
        <v>105490.96</v>
      </c>
      <c r="L362" s="135">
        <f>L361+L335+L317</f>
        <v>94427.86</v>
      </c>
      <c r="M362" s="167">
        <f>M361+M335+M317</f>
        <v>7550.4</v>
      </c>
      <c r="N362" s="136">
        <f>N361+N335+N317</f>
        <v>2208</v>
      </c>
      <c r="O362" s="135">
        <f>O317+O335+O361</f>
        <v>138455509.84333518</v>
      </c>
      <c r="P362" s="134"/>
      <c r="Q362" s="134"/>
      <c r="R362" s="135">
        <f>R361+R335+R317</f>
        <v>138455509.84333518</v>
      </c>
      <c r="S362" s="140"/>
      <c r="T362" s="148"/>
      <c r="U362" s="56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  <c r="BJ362" s="12"/>
      <c r="BK362" s="12"/>
      <c r="BL362" s="12"/>
      <c r="BM362" s="12"/>
      <c r="BN362" s="12"/>
      <c r="BO362" s="12"/>
      <c r="BP362" s="12"/>
      <c r="BQ362" s="12"/>
      <c r="BR362" s="12"/>
      <c r="BS362" s="12"/>
      <c r="BT362" s="12"/>
      <c r="BU362" s="12"/>
      <c r="BV362" s="12"/>
      <c r="BW362" s="12"/>
      <c r="BX362" s="12"/>
      <c r="BY362" s="12"/>
      <c r="BZ362" s="12"/>
      <c r="CA362" s="12"/>
      <c r="CB362" s="12"/>
      <c r="CC362" s="12"/>
      <c r="CD362" s="12"/>
    </row>
    <row r="363" spans="1:82" s="2" customFormat="1" ht="13.35" customHeight="1" x14ac:dyDescent="0.2">
      <c r="A363" s="410"/>
      <c r="B363" s="701" t="s">
        <v>72</v>
      </c>
      <c r="C363" s="413"/>
      <c r="D363" s="413"/>
      <c r="E363" s="410"/>
      <c r="F363" s="410"/>
      <c r="G363" s="410"/>
      <c r="H363" s="411"/>
      <c r="I363" s="89"/>
      <c r="J363" s="91"/>
      <c r="K363" s="29"/>
      <c r="L363" s="29"/>
      <c r="M363" s="30"/>
      <c r="N363" s="95"/>
      <c r="O363" s="29"/>
      <c r="P363" s="29"/>
      <c r="Q363" s="29"/>
      <c r="R363" s="117"/>
      <c r="S363" s="150"/>
      <c r="T363" s="149"/>
      <c r="U363" s="44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</row>
    <row r="364" spans="1:82" s="2" customFormat="1" ht="12.75" customHeight="1" x14ac:dyDescent="0.2">
      <c r="A364" s="410">
        <v>1</v>
      </c>
      <c r="B364" s="360" t="s">
        <v>1468</v>
      </c>
      <c r="C364" s="631" t="s">
        <v>1469</v>
      </c>
      <c r="D364" s="375" t="s">
        <v>175</v>
      </c>
      <c r="E364" s="361" t="s">
        <v>128</v>
      </c>
      <c r="F364" s="361"/>
      <c r="G364" s="375" t="s">
        <v>114</v>
      </c>
      <c r="H364" s="427" t="s">
        <v>104</v>
      </c>
      <c r="I364" s="98">
        <v>2</v>
      </c>
      <c r="J364" s="98">
        <v>2</v>
      </c>
      <c r="K364" s="337">
        <v>546.4</v>
      </c>
      <c r="L364" s="337">
        <v>498.7</v>
      </c>
      <c r="M364" s="337">
        <v>359.9</v>
      </c>
      <c r="N364" s="98">
        <v>12</v>
      </c>
      <c r="O364" s="29">
        <f>'Раздел 2'!C364</f>
        <v>589072.61868000007</v>
      </c>
      <c r="P364" s="29">
        <v>0</v>
      </c>
      <c r="Q364" s="29">
        <v>0</v>
      </c>
      <c r="R364" s="29">
        <f t="shared" ref="R364:R371" si="74">O364</f>
        <v>589072.61868000007</v>
      </c>
      <c r="S364" s="150">
        <f t="shared" ref="S364:S371" si="75">O364/L364</f>
        <v>1181.2164000000002</v>
      </c>
      <c r="T364" s="297">
        <v>39373.880000000005</v>
      </c>
      <c r="U364" s="44">
        <v>2025</v>
      </c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</row>
    <row r="365" spans="1:82" s="2" customFormat="1" ht="12.75" customHeight="1" x14ac:dyDescent="0.2">
      <c r="A365" s="410">
        <f>A364+1</f>
        <v>2</v>
      </c>
      <c r="B365" s="360" t="s">
        <v>1470</v>
      </c>
      <c r="C365" s="361" t="s">
        <v>1471</v>
      </c>
      <c r="D365" s="361" t="s">
        <v>175</v>
      </c>
      <c r="E365" s="361" t="s">
        <v>132</v>
      </c>
      <c r="F365" s="361"/>
      <c r="G365" s="375" t="s">
        <v>114</v>
      </c>
      <c r="H365" s="427" t="s">
        <v>104</v>
      </c>
      <c r="I365" s="98">
        <v>2</v>
      </c>
      <c r="J365" s="98">
        <v>3</v>
      </c>
      <c r="K365" s="337">
        <v>1442</v>
      </c>
      <c r="L365" s="337">
        <v>829</v>
      </c>
      <c r="M365" s="337">
        <v>829</v>
      </c>
      <c r="N365" s="98">
        <v>20</v>
      </c>
      <c r="O365" s="29">
        <f>'Раздел 2'!C365</f>
        <v>699448.85400000005</v>
      </c>
      <c r="P365" s="29">
        <v>0</v>
      </c>
      <c r="Q365" s="29">
        <v>0</v>
      </c>
      <c r="R365" s="29">
        <f t="shared" si="74"/>
        <v>699448.85400000005</v>
      </c>
      <c r="S365" s="150">
        <f t="shared" si="75"/>
        <v>843.72600000000011</v>
      </c>
      <c r="T365" s="297">
        <v>39373.880000000005</v>
      </c>
      <c r="U365" s="44">
        <v>2025</v>
      </c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</row>
    <row r="366" spans="1:82" s="2" customFormat="1" ht="12.75" customHeight="1" x14ac:dyDescent="0.2">
      <c r="A366" s="410">
        <f t="shared" ref="A366:A371" si="76">A365+1</f>
        <v>3</v>
      </c>
      <c r="B366" s="360" t="s">
        <v>1472</v>
      </c>
      <c r="C366" s="361" t="s">
        <v>1473</v>
      </c>
      <c r="D366" s="361" t="s">
        <v>175</v>
      </c>
      <c r="E366" s="361" t="s">
        <v>131</v>
      </c>
      <c r="F366" s="361"/>
      <c r="G366" s="375" t="s">
        <v>114</v>
      </c>
      <c r="H366" s="427" t="s">
        <v>104</v>
      </c>
      <c r="I366" s="98">
        <v>5</v>
      </c>
      <c r="J366" s="98">
        <v>4</v>
      </c>
      <c r="K366" s="337">
        <v>3819.7</v>
      </c>
      <c r="L366" s="337">
        <v>3819.7</v>
      </c>
      <c r="M366" s="337">
        <v>3159.6</v>
      </c>
      <c r="N366" s="98">
        <v>63</v>
      </c>
      <c r="O366" s="29">
        <f>'Раздел 2'!C366</f>
        <v>14277548.346128996</v>
      </c>
      <c r="P366" s="29">
        <v>0</v>
      </c>
      <c r="Q366" s="29">
        <v>0</v>
      </c>
      <c r="R366" s="29">
        <f t="shared" si="74"/>
        <v>14277548.346128996</v>
      </c>
      <c r="S366" s="150">
        <f t="shared" si="75"/>
        <v>3737.8716512105657</v>
      </c>
      <c r="T366" s="297">
        <v>35953.93</v>
      </c>
      <c r="U366" s="44">
        <v>2025</v>
      </c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</row>
    <row r="367" spans="1:82" s="2" customFormat="1" ht="12.75" customHeight="1" x14ac:dyDescent="0.2">
      <c r="A367" s="410">
        <f t="shared" si="76"/>
        <v>4</v>
      </c>
      <c r="B367" s="360" t="s">
        <v>1474</v>
      </c>
      <c r="C367" s="631" t="s">
        <v>1473</v>
      </c>
      <c r="D367" s="375" t="s">
        <v>175</v>
      </c>
      <c r="E367" s="361" t="s">
        <v>131</v>
      </c>
      <c r="F367" s="361"/>
      <c r="G367" s="375" t="s">
        <v>114</v>
      </c>
      <c r="H367" s="427" t="s">
        <v>104</v>
      </c>
      <c r="I367" s="98">
        <v>5</v>
      </c>
      <c r="J367" s="98">
        <v>4</v>
      </c>
      <c r="K367" s="337">
        <v>3630.6</v>
      </c>
      <c r="L367" s="337">
        <v>3484.5</v>
      </c>
      <c r="M367" s="337">
        <v>3063</v>
      </c>
      <c r="N367" s="98">
        <v>74</v>
      </c>
      <c r="O367" s="29">
        <f>'Раздел 2'!C367</f>
        <v>13048433.092665</v>
      </c>
      <c r="P367" s="29">
        <v>0</v>
      </c>
      <c r="Q367" s="29">
        <v>0</v>
      </c>
      <c r="R367" s="29">
        <f t="shared" si="74"/>
        <v>13048433.092665</v>
      </c>
      <c r="S367" s="150">
        <f t="shared" si="75"/>
        <v>3744.707445161429</v>
      </c>
      <c r="T367" s="297">
        <v>35953.93</v>
      </c>
      <c r="U367" s="44">
        <v>2025</v>
      </c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</row>
    <row r="368" spans="1:82" s="2" customFormat="1" ht="12.75" customHeight="1" x14ac:dyDescent="0.2">
      <c r="A368" s="410">
        <f t="shared" si="76"/>
        <v>5</v>
      </c>
      <c r="B368" s="360" t="s">
        <v>1475</v>
      </c>
      <c r="C368" s="631" t="s">
        <v>1476</v>
      </c>
      <c r="D368" s="375" t="s">
        <v>175</v>
      </c>
      <c r="E368" s="361">
        <v>1984</v>
      </c>
      <c r="F368" s="361"/>
      <c r="G368" s="375" t="s">
        <v>114</v>
      </c>
      <c r="H368" s="360" t="s">
        <v>105</v>
      </c>
      <c r="I368" s="98">
        <v>2</v>
      </c>
      <c r="J368" s="98">
        <v>3</v>
      </c>
      <c r="K368" s="337">
        <v>965.7</v>
      </c>
      <c r="L368" s="337">
        <v>859.6</v>
      </c>
      <c r="M368" s="337">
        <v>799.4</v>
      </c>
      <c r="N368" s="98">
        <v>18</v>
      </c>
      <c r="O368" s="29">
        <f>'Раздел 2'!C368</f>
        <v>507686.80871999997</v>
      </c>
      <c r="P368" s="29">
        <v>0</v>
      </c>
      <c r="Q368" s="29">
        <v>0</v>
      </c>
      <c r="R368" s="29">
        <f t="shared" si="74"/>
        <v>507686.80871999997</v>
      </c>
      <c r="S368" s="150">
        <f t="shared" si="75"/>
        <v>590.6081999999999</v>
      </c>
      <c r="T368" s="297">
        <v>39373.880000000005</v>
      </c>
      <c r="U368" s="44">
        <v>2025</v>
      </c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</row>
    <row r="369" spans="1:82" s="2" customFormat="1" ht="12.75" customHeight="1" x14ac:dyDescent="0.2">
      <c r="A369" s="410">
        <f t="shared" si="76"/>
        <v>6</v>
      </c>
      <c r="B369" s="360" t="s">
        <v>1480</v>
      </c>
      <c r="C369" s="631" t="s">
        <v>1481</v>
      </c>
      <c r="D369" s="375" t="s">
        <v>175</v>
      </c>
      <c r="E369" s="361" t="s">
        <v>108</v>
      </c>
      <c r="F369" s="361"/>
      <c r="G369" s="375" t="s">
        <v>114</v>
      </c>
      <c r="H369" s="712" t="s">
        <v>1176</v>
      </c>
      <c r="I369" s="98">
        <v>2</v>
      </c>
      <c r="J369" s="98">
        <v>2</v>
      </c>
      <c r="K369" s="337">
        <v>572</v>
      </c>
      <c r="L369" s="337">
        <v>522.79999999999995</v>
      </c>
      <c r="M369" s="337">
        <v>522.79999999999995</v>
      </c>
      <c r="N369" s="98">
        <v>12</v>
      </c>
      <c r="O369" s="29">
        <f>'Раздел 2'!C369</f>
        <v>7400506.013441598</v>
      </c>
      <c r="P369" s="29">
        <v>0</v>
      </c>
      <c r="Q369" s="29">
        <v>0</v>
      </c>
      <c r="R369" s="29">
        <f t="shared" si="74"/>
        <v>7400506.013441598</v>
      </c>
      <c r="S369" s="150">
        <f t="shared" si="75"/>
        <v>14155.520301150724</v>
      </c>
      <c r="T369" s="297">
        <v>39373.880000000005</v>
      </c>
      <c r="U369" s="44">
        <v>2025</v>
      </c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</row>
    <row r="370" spans="1:82" s="2" customFormat="1" ht="12.75" customHeight="1" x14ac:dyDescent="0.2">
      <c r="A370" s="410">
        <f t="shared" si="76"/>
        <v>7</v>
      </c>
      <c r="B370" s="360" t="s">
        <v>1482</v>
      </c>
      <c r="C370" s="631" t="s">
        <v>1483</v>
      </c>
      <c r="D370" s="375" t="s">
        <v>175</v>
      </c>
      <c r="E370" s="361" t="s">
        <v>130</v>
      </c>
      <c r="F370" s="361"/>
      <c r="G370" s="375" t="s">
        <v>114</v>
      </c>
      <c r="H370" s="360" t="s">
        <v>105</v>
      </c>
      <c r="I370" s="98">
        <v>2</v>
      </c>
      <c r="J370" s="98">
        <v>3</v>
      </c>
      <c r="K370" s="337">
        <v>954.5</v>
      </c>
      <c r="L370" s="337">
        <v>848.4</v>
      </c>
      <c r="M370" s="337">
        <v>812.5</v>
      </c>
      <c r="N370" s="98">
        <v>18</v>
      </c>
      <c r="O370" s="29">
        <f>'Раздел 2'!C370</f>
        <v>501071.99687999999</v>
      </c>
      <c r="P370" s="29">
        <v>0</v>
      </c>
      <c r="Q370" s="29">
        <v>0</v>
      </c>
      <c r="R370" s="29">
        <f t="shared" si="74"/>
        <v>501071.99687999999</v>
      </c>
      <c r="S370" s="150">
        <f t="shared" si="75"/>
        <v>590.60820000000001</v>
      </c>
      <c r="T370" s="297">
        <v>39373.880000000005</v>
      </c>
      <c r="U370" s="44">
        <v>2025</v>
      </c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</row>
    <row r="371" spans="1:82" s="2" customFormat="1" ht="12.75" customHeight="1" x14ac:dyDescent="0.2">
      <c r="A371" s="410">
        <f t="shared" si="76"/>
        <v>8</v>
      </c>
      <c r="B371" s="360" t="s">
        <v>1693</v>
      </c>
      <c r="C371" s="631" t="s">
        <v>1809</v>
      </c>
      <c r="D371" s="375" t="s">
        <v>174</v>
      </c>
      <c r="E371" s="361" t="s">
        <v>135</v>
      </c>
      <c r="F371" s="361"/>
      <c r="G371" s="375" t="s">
        <v>114</v>
      </c>
      <c r="H371" s="427" t="s">
        <v>104</v>
      </c>
      <c r="I371" s="98">
        <v>5</v>
      </c>
      <c r="J371" s="98">
        <v>1</v>
      </c>
      <c r="K371" s="337">
        <v>2480.1</v>
      </c>
      <c r="L371" s="337">
        <v>1369.9</v>
      </c>
      <c r="M371" s="336">
        <v>0</v>
      </c>
      <c r="N371" s="98">
        <v>77</v>
      </c>
      <c r="O371" s="29">
        <f>'Раздел 2'!C371</f>
        <v>169867.68949143001</v>
      </c>
      <c r="P371" s="29">
        <v>0</v>
      </c>
      <c r="Q371" s="29">
        <v>0</v>
      </c>
      <c r="R371" s="29">
        <f t="shared" si="74"/>
        <v>169867.68949143001</v>
      </c>
      <c r="S371" s="150">
        <f t="shared" si="75"/>
        <v>124.00006532698006</v>
      </c>
      <c r="T371" s="147">
        <v>10069.408451957701</v>
      </c>
      <c r="U371" s="358">
        <v>2025</v>
      </c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</row>
    <row r="372" spans="1:82" s="21" customFormat="1" ht="12.75" customHeight="1" x14ac:dyDescent="0.2">
      <c r="A372" s="569" t="s">
        <v>1117</v>
      </c>
      <c r="B372" s="569"/>
      <c r="C372" s="178"/>
      <c r="D372" s="178"/>
      <c r="E372" s="178">
        <v>8</v>
      </c>
      <c r="F372" s="178"/>
      <c r="G372" s="178"/>
      <c r="H372" s="179"/>
      <c r="I372" s="178"/>
      <c r="J372" s="181"/>
      <c r="K372" s="183">
        <f t="shared" ref="K372:R372" si="77">SUM(K364:K371)</f>
        <v>14411.000000000002</v>
      </c>
      <c r="L372" s="183">
        <f t="shared" si="77"/>
        <v>12232.599999999999</v>
      </c>
      <c r="M372" s="183">
        <f t="shared" si="77"/>
        <v>9546.1999999999989</v>
      </c>
      <c r="N372" s="183">
        <f t="shared" si="77"/>
        <v>294</v>
      </c>
      <c r="O372" s="183">
        <f t="shared" si="77"/>
        <v>37193635.420007028</v>
      </c>
      <c r="P372" s="183">
        <f t="shared" si="77"/>
        <v>0</v>
      </c>
      <c r="Q372" s="183">
        <f t="shared" si="77"/>
        <v>0</v>
      </c>
      <c r="R372" s="183">
        <f t="shared" si="77"/>
        <v>37193635.420007028</v>
      </c>
      <c r="S372" s="194"/>
      <c r="T372" s="197"/>
      <c r="U372" s="186"/>
      <c r="V372" s="7"/>
      <c r="W372" s="7"/>
      <c r="X372" s="7"/>
      <c r="Y372" s="7"/>
      <c r="Z372" s="7"/>
      <c r="AA372" s="7"/>
      <c r="AB372" s="7"/>
      <c r="AC372" s="7"/>
      <c r="AD372" s="7"/>
      <c r="AE372" s="142"/>
      <c r="AF372" s="80"/>
      <c r="AG372" s="80"/>
      <c r="AH372" s="80"/>
      <c r="AI372" s="80"/>
      <c r="AJ372" s="80"/>
      <c r="AK372" s="80"/>
      <c r="AL372" s="80"/>
      <c r="AM372" s="80"/>
      <c r="AN372" s="80"/>
      <c r="AO372" s="80"/>
      <c r="AP372" s="80"/>
      <c r="AQ372" s="80"/>
      <c r="AR372" s="80"/>
      <c r="AS372" s="80"/>
      <c r="AT372" s="80"/>
      <c r="AU372" s="80"/>
      <c r="AV372" s="80"/>
      <c r="AW372" s="80"/>
      <c r="AX372" s="80"/>
      <c r="AY372" s="80"/>
      <c r="AZ372" s="80"/>
      <c r="BA372" s="80"/>
      <c r="BB372" s="80"/>
      <c r="BC372" s="80"/>
      <c r="BD372" s="80"/>
      <c r="BE372" s="80"/>
      <c r="BF372" s="80"/>
      <c r="BG372" s="80"/>
      <c r="BH372" s="80"/>
      <c r="BI372" s="80"/>
      <c r="BJ372" s="80"/>
      <c r="BK372" s="80"/>
      <c r="BL372" s="80"/>
      <c r="BM372" s="80"/>
      <c r="BN372" s="80"/>
      <c r="BO372" s="80"/>
      <c r="BP372" s="80"/>
      <c r="BQ372" s="80"/>
      <c r="BR372" s="80"/>
      <c r="BS372" s="80"/>
      <c r="BT372" s="80"/>
      <c r="BU372" s="80"/>
      <c r="BV372" s="80"/>
      <c r="BW372" s="80"/>
      <c r="BX372" s="80"/>
      <c r="BY372" s="80"/>
      <c r="BZ372" s="80"/>
      <c r="CA372" s="80"/>
      <c r="CB372" s="80"/>
      <c r="CC372" s="80"/>
      <c r="CD372" s="80"/>
    </row>
    <row r="373" spans="1:82" s="2" customFormat="1" ht="12.75" customHeight="1" x14ac:dyDescent="0.2">
      <c r="A373" s="410">
        <v>1</v>
      </c>
      <c r="B373" s="360" t="s">
        <v>345</v>
      </c>
      <c r="C373" s="361" t="s">
        <v>346</v>
      </c>
      <c r="D373" s="361" t="s">
        <v>168</v>
      </c>
      <c r="E373" s="361" t="s">
        <v>127</v>
      </c>
      <c r="F373" s="361"/>
      <c r="G373" s="361" t="s">
        <v>114</v>
      </c>
      <c r="H373" s="360" t="s">
        <v>1101</v>
      </c>
      <c r="I373" s="52">
        <v>2</v>
      </c>
      <c r="J373" s="85">
        <v>2</v>
      </c>
      <c r="K373" s="336">
        <v>575.6</v>
      </c>
      <c r="L373" s="336">
        <v>526.6</v>
      </c>
      <c r="M373" s="336">
        <v>0</v>
      </c>
      <c r="N373" s="85">
        <v>12</v>
      </c>
      <c r="O373" s="29">
        <f>'Раздел 2'!C373</f>
        <v>3124890.1940982677</v>
      </c>
      <c r="P373" s="29">
        <v>0</v>
      </c>
      <c r="Q373" s="29">
        <v>0</v>
      </c>
      <c r="R373" s="29">
        <f t="shared" ref="R373:R376" si="78">O373</f>
        <v>3124890.1940982677</v>
      </c>
      <c r="S373" s="150">
        <f>O373/L373</f>
        <v>5934.0869618273218</v>
      </c>
      <c r="T373" s="297">
        <v>15626.084043641335</v>
      </c>
      <c r="U373" s="44">
        <v>2026</v>
      </c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</row>
    <row r="374" spans="1:82" s="2" customFormat="1" ht="12.75" customHeight="1" x14ac:dyDescent="0.2">
      <c r="A374" s="410">
        <v>2</v>
      </c>
      <c r="B374" s="360" t="s">
        <v>347</v>
      </c>
      <c r="C374" s="361" t="s">
        <v>348</v>
      </c>
      <c r="D374" s="361" t="s">
        <v>168</v>
      </c>
      <c r="E374" s="361" t="s">
        <v>128</v>
      </c>
      <c r="F374" s="361"/>
      <c r="G374" s="361" t="s">
        <v>114</v>
      </c>
      <c r="H374" s="360" t="s">
        <v>1101</v>
      </c>
      <c r="I374" s="52">
        <v>2</v>
      </c>
      <c r="J374" s="85">
        <v>2</v>
      </c>
      <c r="K374" s="336">
        <v>569.20000000000005</v>
      </c>
      <c r="L374" s="336">
        <v>521.9</v>
      </c>
      <c r="M374" s="336">
        <v>0</v>
      </c>
      <c r="N374" s="85">
        <v>12</v>
      </c>
      <c r="O374" s="29">
        <f>'Раздел 2'!C374</f>
        <v>3090928.0748340758</v>
      </c>
      <c r="P374" s="29">
        <v>0</v>
      </c>
      <c r="Q374" s="29">
        <v>0</v>
      </c>
      <c r="R374" s="29">
        <f t="shared" si="78"/>
        <v>3090928.0748340758</v>
      </c>
      <c r="S374" s="150">
        <f>O374/L374</f>
        <v>5922.452720509822</v>
      </c>
      <c r="T374" s="297">
        <v>15591.497157049273</v>
      </c>
      <c r="U374" s="44">
        <v>2026</v>
      </c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</row>
    <row r="375" spans="1:82" s="7" customFormat="1" ht="12.75" customHeight="1" x14ac:dyDescent="0.2">
      <c r="A375" s="410">
        <v>3</v>
      </c>
      <c r="B375" s="411" t="s">
        <v>1693</v>
      </c>
      <c r="C375" s="410" t="s">
        <v>1809</v>
      </c>
      <c r="D375" s="410" t="s">
        <v>174</v>
      </c>
      <c r="E375" s="410" t="s">
        <v>135</v>
      </c>
      <c r="F375" s="410"/>
      <c r="G375" s="711" t="s">
        <v>114</v>
      </c>
      <c r="H375" s="523" t="s">
        <v>104</v>
      </c>
      <c r="I375" s="104">
        <v>5</v>
      </c>
      <c r="J375" s="104">
        <v>1</v>
      </c>
      <c r="K375" s="338">
        <v>2480.1</v>
      </c>
      <c r="L375" s="338">
        <v>1369.9</v>
      </c>
      <c r="M375" s="339">
        <v>0</v>
      </c>
      <c r="N375" s="104">
        <v>77</v>
      </c>
      <c r="O375" s="29">
        <f>'Раздел 2'!C375</f>
        <v>5783428.6015515532</v>
      </c>
      <c r="P375" s="29">
        <v>0</v>
      </c>
      <c r="Q375" s="29">
        <v>0</v>
      </c>
      <c r="R375" s="29">
        <f t="shared" si="78"/>
        <v>5783428.6015515532</v>
      </c>
      <c r="S375" s="150">
        <f t="shared" ref="S375" si="79">O375/L375</f>
        <v>4221.7888908325813</v>
      </c>
      <c r="T375" s="147">
        <v>10069.408451957701</v>
      </c>
      <c r="U375" s="353">
        <v>2026</v>
      </c>
    </row>
    <row r="376" spans="1:82" s="7" customFormat="1" ht="12.75" customHeight="1" x14ac:dyDescent="0.2">
      <c r="A376" s="361">
        <v>4</v>
      </c>
      <c r="B376" s="360" t="s">
        <v>666</v>
      </c>
      <c r="C376" s="361" t="s">
        <v>667</v>
      </c>
      <c r="D376" s="361" t="s">
        <v>174</v>
      </c>
      <c r="E376" s="361" t="s">
        <v>128</v>
      </c>
      <c r="F376" s="361"/>
      <c r="G376" s="361" t="s">
        <v>114</v>
      </c>
      <c r="H376" s="411" t="s">
        <v>105</v>
      </c>
      <c r="I376" s="533">
        <v>5</v>
      </c>
      <c r="J376" s="85">
        <v>5</v>
      </c>
      <c r="K376" s="336">
        <v>5240.1000000000004</v>
      </c>
      <c r="L376" s="336">
        <v>4757.7</v>
      </c>
      <c r="M376" s="336">
        <v>0</v>
      </c>
      <c r="N376" s="533">
        <v>105</v>
      </c>
      <c r="O376" s="29">
        <f>'Раздел 2'!C376</f>
        <v>14153908.443370331</v>
      </c>
      <c r="P376" s="29">
        <v>0</v>
      </c>
      <c r="Q376" s="29">
        <v>0</v>
      </c>
      <c r="R376" s="29">
        <f t="shared" si="78"/>
        <v>14153908.443370331</v>
      </c>
      <c r="S376" s="150">
        <f>O376/L376</f>
        <v>2974.9476518843835</v>
      </c>
      <c r="T376" s="147">
        <v>13732.245328544577</v>
      </c>
      <c r="U376" s="358">
        <v>2026</v>
      </c>
    </row>
    <row r="377" spans="1:82" s="41" customFormat="1" ht="12.75" customHeight="1" x14ac:dyDescent="0.2">
      <c r="A377" s="569" t="s">
        <v>1118</v>
      </c>
      <c r="B377" s="569"/>
      <c r="C377" s="178"/>
      <c r="D377" s="178"/>
      <c r="E377" s="178">
        <v>4</v>
      </c>
      <c r="F377" s="178"/>
      <c r="G377" s="178"/>
      <c r="H377" s="179"/>
      <c r="I377" s="178"/>
      <c r="J377" s="181"/>
      <c r="K377" s="183">
        <f>SUM(K373:K376)</f>
        <v>8865</v>
      </c>
      <c r="L377" s="183">
        <f t="shared" ref="L377:R377" si="80">SUM(L373:L376)</f>
        <v>7176.1</v>
      </c>
      <c r="M377" s="183">
        <f t="shared" si="80"/>
        <v>0</v>
      </c>
      <c r="N377" s="183">
        <f t="shared" si="80"/>
        <v>206</v>
      </c>
      <c r="O377" s="183">
        <f t="shared" si="80"/>
        <v>26153155.313854229</v>
      </c>
      <c r="P377" s="183">
        <f t="shared" si="80"/>
        <v>0</v>
      </c>
      <c r="Q377" s="183">
        <f t="shared" si="80"/>
        <v>0</v>
      </c>
      <c r="R377" s="183">
        <f t="shared" si="80"/>
        <v>26153155.313854229</v>
      </c>
      <c r="S377" s="194"/>
      <c r="T377" s="197"/>
      <c r="U377" s="186"/>
      <c r="V377" s="7"/>
      <c r="W377" s="7"/>
      <c r="X377" s="7"/>
      <c r="Y377" s="7"/>
      <c r="Z377" s="7"/>
      <c r="AA377" s="7"/>
      <c r="AB377" s="7"/>
      <c r="AC377" s="7"/>
      <c r="AD377" s="7"/>
      <c r="AE377" s="142"/>
      <c r="AF377" s="80"/>
      <c r="AG377" s="80"/>
      <c r="AH377" s="80"/>
      <c r="AI377" s="80"/>
      <c r="AJ377" s="80"/>
      <c r="AK377" s="80"/>
      <c r="AL377" s="80"/>
      <c r="AM377" s="80"/>
      <c r="AN377" s="80"/>
      <c r="AO377" s="80"/>
      <c r="AP377" s="80"/>
      <c r="AQ377" s="80"/>
      <c r="AR377" s="80"/>
      <c r="AS377" s="80"/>
      <c r="AT377" s="80"/>
      <c r="AU377" s="80"/>
      <c r="AV377" s="80"/>
      <c r="AW377" s="80"/>
      <c r="AX377" s="80"/>
      <c r="AY377" s="80"/>
      <c r="AZ377" s="80"/>
      <c r="BA377" s="80"/>
      <c r="BB377" s="80"/>
      <c r="BC377" s="80"/>
      <c r="BD377" s="80"/>
      <c r="BE377" s="80"/>
      <c r="BF377" s="80"/>
      <c r="BG377" s="80"/>
      <c r="BH377" s="80"/>
      <c r="BI377" s="80"/>
      <c r="BJ377" s="80"/>
      <c r="BK377" s="80"/>
      <c r="BL377" s="80"/>
      <c r="BM377" s="80"/>
      <c r="BN377" s="80"/>
      <c r="BO377" s="80"/>
      <c r="BP377" s="80"/>
      <c r="BQ377" s="80"/>
      <c r="BR377" s="80"/>
      <c r="BS377" s="80"/>
      <c r="BT377" s="80"/>
      <c r="BU377" s="80"/>
      <c r="BV377" s="80"/>
      <c r="BW377" s="80"/>
      <c r="BX377" s="80"/>
      <c r="BY377" s="80"/>
      <c r="BZ377" s="80"/>
      <c r="CA377" s="80"/>
      <c r="CB377" s="80"/>
      <c r="CC377" s="80"/>
      <c r="CD377" s="80"/>
    </row>
    <row r="378" spans="1:82" s="2" customFormat="1" ht="12.75" customHeight="1" x14ac:dyDescent="0.2">
      <c r="A378" s="410">
        <v>1</v>
      </c>
      <c r="B378" s="411" t="s">
        <v>668</v>
      </c>
      <c r="C378" s="410" t="s">
        <v>669</v>
      </c>
      <c r="D378" s="410" t="s">
        <v>174</v>
      </c>
      <c r="E378" s="410" t="s">
        <v>131</v>
      </c>
      <c r="F378" s="410"/>
      <c r="G378" s="410" t="s">
        <v>114</v>
      </c>
      <c r="H378" s="360" t="s">
        <v>105</v>
      </c>
      <c r="I378" s="30">
        <v>5</v>
      </c>
      <c r="J378" s="95">
        <v>4</v>
      </c>
      <c r="K378" s="339">
        <v>3606.2</v>
      </c>
      <c r="L378" s="339">
        <v>3196.3</v>
      </c>
      <c r="M378" s="339">
        <v>0</v>
      </c>
      <c r="N378" s="95">
        <v>74</v>
      </c>
      <c r="O378" s="29">
        <f>'Раздел 2'!C378</f>
        <v>9177489.9549228698</v>
      </c>
      <c r="P378" s="29">
        <v>0</v>
      </c>
      <c r="Q378" s="29">
        <v>0</v>
      </c>
      <c r="R378" s="29">
        <f t="shared" ref="R378:R381" si="81">O378</f>
        <v>9177489.9549228698</v>
      </c>
      <c r="S378" s="150">
        <f t="shared" ref="S378:S381" si="82">O378/L378</f>
        <v>2871.2855348130242</v>
      </c>
      <c r="T378" s="147">
        <v>13877.277036216532</v>
      </c>
      <c r="U378" s="344">
        <v>2027</v>
      </c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</row>
    <row r="379" spans="1:82" s="2" customFormat="1" ht="12.75" customHeight="1" x14ac:dyDescent="0.2">
      <c r="A379" s="361">
        <v>2</v>
      </c>
      <c r="B379" s="360" t="s">
        <v>1021</v>
      </c>
      <c r="C379" s="361" t="s">
        <v>1022</v>
      </c>
      <c r="D379" s="361" t="s">
        <v>172</v>
      </c>
      <c r="E379" s="361" t="s">
        <v>61</v>
      </c>
      <c r="F379" s="361"/>
      <c r="G379" s="361" t="s">
        <v>114</v>
      </c>
      <c r="H379" s="427" t="s">
        <v>104</v>
      </c>
      <c r="I379" s="354">
        <v>2</v>
      </c>
      <c r="J379" s="85">
        <v>2</v>
      </c>
      <c r="K379" s="336">
        <v>495.6</v>
      </c>
      <c r="L379" s="336">
        <v>433</v>
      </c>
      <c r="M379" s="336">
        <v>0</v>
      </c>
      <c r="N379" s="85">
        <v>13</v>
      </c>
      <c r="O379" s="29">
        <f>'Раздел 2'!C379</f>
        <v>3119644.7545172232</v>
      </c>
      <c r="P379" s="29">
        <v>0</v>
      </c>
      <c r="Q379" s="29">
        <v>0</v>
      </c>
      <c r="R379" s="29">
        <f t="shared" si="81"/>
        <v>3119644.7545172232</v>
      </c>
      <c r="S379" s="150">
        <f t="shared" si="82"/>
        <v>7204.7222968065198</v>
      </c>
      <c r="T379" s="147">
        <v>14538.65821140367</v>
      </c>
      <c r="U379" s="353">
        <v>2027</v>
      </c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7"/>
      <c r="CA379" s="7"/>
      <c r="CB379" s="7"/>
      <c r="CC379" s="7"/>
      <c r="CD379" s="7"/>
    </row>
    <row r="380" spans="1:82" s="7" customFormat="1" ht="12.75" customHeight="1" x14ac:dyDescent="0.2">
      <c r="A380" s="410">
        <v>3</v>
      </c>
      <c r="B380" s="411" t="s">
        <v>1017</v>
      </c>
      <c r="C380" s="410" t="s">
        <v>1018</v>
      </c>
      <c r="D380" s="410" t="s">
        <v>172</v>
      </c>
      <c r="E380" s="420" t="s">
        <v>57</v>
      </c>
      <c r="F380" s="413"/>
      <c r="G380" s="413" t="s">
        <v>113</v>
      </c>
      <c r="H380" s="411" t="s">
        <v>1165</v>
      </c>
      <c r="I380" s="30">
        <v>2</v>
      </c>
      <c r="J380" s="95">
        <v>1</v>
      </c>
      <c r="K380" s="339">
        <v>424</v>
      </c>
      <c r="L380" s="339">
        <v>386</v>
      </c>
      <c r="M380" s="339">
        <v>0</v>
      </c>
      <c r="N380" s="95">
        <v>9</v>
      </c>
      <c r="O380" s="29">
        <f>'Раздел 2'!C380</f>
        <v>260594.00400000002</v>
      </c>
      <c r="P380" s="29">
        <v>0</v>
      </c>
      <c r="Q380" s="29">
        <v>0</v>
      </c>
      <c r="R380" s="29">
        <f t="shared" si="81"/>
        <v>260594.00400000002</v>
      </c>
      <c r="S380" s="150">
        <f t="shared" si="82"/>
        <v>675.11400000000003</v>
      </c>
      <c r="T380" s="168">
        <v>17007.786253328806</v>
      </c>
      <c r="U380" s="353">
        <v>2027</v>
      </c>
    </row>
    <row r="381" spans="1:82" s="7" customFormat="1" ht="12.75" customHeight="1" x14ac:dyDescent="0.2">
      <c r="A381" s="361">
        <v>4</v>
      </c>
      <c r="B381" s="360" t="s">
        <v>1019</v>
      </c>
      <c r="C381" s="361" t="s">
        <v>1020</v>
      </c>
      <c r="D381" s="361" t="s">
        <v>172</v>
      </c>
      <c r="E381" s="420" t="s">
        <v>44</v>
      </c>
      <c r="F381" s="417"/>
      <c r="G381" s="361" t="s">
        <v>114</v>
      </c>
      <c r="H381" s="427" t="s">
        <v>104</v>
      </c>
      <c r="I381" s="354">
        <v>5</v>
      </c>
      <c r="J381" s="85">
        <v>3</v>
      </c>
      <c r="K381" s="336">
        <v>3326.1</v>
      </c>
      <c r="L381" s="336">
        <v>2980.7</v>
      </c>
      <c r="M381" s="336">
        <v>0</v>
      </c>
      <c r="N381" s="85">
        <v>69</v>
      </c>
      <c r="O381" s="29">
        <f>'Раздел 2'!C381</f>
        <v>8746358.4770061187</v>
      </c>
      <c r="P381" s="29">
        <v>0</v>
      </c>
      <c r="Q381" s="29">
        <v>0</v>
      </c>
      <c r="R381" s="29">
        <f t="shared" si="81"/>
        <v>8746358.4770061187</v>
      </c>
      <c r="S381" s="150">
        <f t="shared" si="82"/>
        <v>2934.3303509263324</v>
      </c>
      <c r="T381" s="147">
        <v>11069.408451957695</v>
      </c>
      <c r="U381" s="353">
        <v>2027</v>
      </c>
    </row>
    <row r="382" spans="1:82" s="25" customFormat="1" ht="12.75" customHeight="1" x14ac:dyDescent="0.2">
      <c r="A382" s="569" t="s">
        <v>1119</v>
      </c>
      <c r="B382" s="569"/>
      <c r="C382" s="178"/>
      <c r="D382" s="178"/>
      <c r="E382" s="178">
        <v>4</v>
      </c>
      <c r="F382" s="178"/>
      <c r="G382" s="178"/>
      <c r="H382" s="179"/>
      <c r="I382" s="178"/>
      <c r="J382" s="181"/>
      <c r="K382" s="183">
        <f t="shared" ref="K382:R382" si="83">SUM(K378:K381)</f>
        <v>7851.9</v>
      </c>
      <c r="L382" s="183">
        <f t="shared" si="83"/>
        <v>6996</v>
      </c>
      <c r="M382" s="183">
        <f t="shared" si="83"/>
        <v>0</v>
      </c>
      <c r="N382" s="183">
        <f t="shared" si="83"/>
        <v>165</v>
      </c>
      <c r="O382" s="183">
        <f t="shared" si="83"/>
        <v>21304087.190446213</v>
      </c>
      <c r="P382" s="183">
        <f t="shared" si="83"/>
        <v>0</v>
      </c>
      <c r="Q382" s="183">
        <f t="shared" si="83"/>
        <v>0</v>
      </c>
      <c r="R382" s="183">
        <f t="shared" si="83"/>
        <v>21304087.190446213</v>
      </c>
      <c r="S382" s="194"/>
      <c r="T382" s="197"/>
      <c r="U382" s="186"/>
      <c r="V382" s="7"/>
      <c r="W382" s="7"/>
      <c r="X382" s="7"/>
      <c r="Y382" s="7"/>
      <c r="Z382" s="7"/>
      <c r="AA382" s="7"/>
      <c r="AB382" s="7"/>
      <c r="AC382" s="7"/>
      <c r="AD382" s="7"/>
      <c r="AE382" s="144"/>
      <c r="AF382" s="82"/>
      <c r="AG382" s="82"/>
      <c r="AH382" s="82"/>
      <c r="AI382" s="82"/>
      <c r="AJ382" s="82"/>
      <c r="AK382" s="82"/>
      <c r="AL382" s="82"/>
      <c r="AM382" s="82"/>
      <c r="AN382" s="82"/>
      <c r="AO382" s="82"/>
      <c r="AP382" s="82"/>
      <c r="AQ382" s="82"/>
      <c r="AR382" s="82"/>
      <c r="AS382" s="82"/>
      <c r="AT382" s="82"/>
      <c r="AU382" s="82"/>
      <c r="AV382" s="82"/>
      <c r="AW382" s="82"/>
      <c r="AX382" s="82"/>
      <c r="AY382" s="82"/>
      <c r="AZ382" s="82"/>
      <c r="BA382" s="82"/>
      <c r="BB382" s="82"/>
      <c r="BC382" s="82"/>
      <c r="BD382" s="82"/>
      <c r="BE382" s="82"/>
      <c r="BF382" s="82"/>
      <c r="BG382" s="82"/>
      <c r="BH382" s="82"/>
      <c r="BI382" s="82"/>
      <c r="BJ382" s="82"/>
      <c r="BK382" s="82"/>
      <c r="BL382" s="82"/>
      <c r="BM382" s="82"/>
      <c r="BN382" s="82"/>
      <c r="BO382" s="82"/>
      <c r="BP382" s="82"/>
      <c r="BQ382" s="82"/>
      <c r="BR382" s="82"/>
      <c r="BS382" s="82"/>
      <c r="BT382" s="82"/>
      <c r="BU382" s="82"/>
      <c r="BV382" s="82"/>
      <c r="BW382" s="82"/>
      <c r="BX382" s="82"/>
      <c r="BY382" s="82"/>
      <c r="BZ382" s="82"/>
      <c r="CA382" s="82"/>
      <c r="CB382" s="82"/>
      <c r="CC382" s="82"/>
      <c r="CD382" s="82"/>
    </row>
    <row r="383" spans="1:82" s="5" customFormat="1" ht="13.35" customHeight="1" x14ac:dyDescent="0.2">
      <c r="A383" s="568" t="s">
        <v>48</v>
      </c>
      <c r="B383" s="568"/>
      <c r="C383" s="119"/>
      <c r="D383" s="119"/>
      <c r="E383" s="118">
        <f>E382+E377+E372</f>
        <v>16</v>
      </c>
      <c r="F383" s="118"/>
      <c r="G383" s="118"/>
      <c r="H383" s="118"/>
      <c r="I383" s="118"/>
      <c r="J383" s="118"/>
      <c r="K383" s="127">
        <f>K382+K377+K372</f>
        <v>31127.9</v>
      </c>
      <c r="L383" s="127">
        <f>L382+L377+L372</f>
        <v>26404.699999999997</v>
      </c>
      <c r="M383" s="118">
        <f>M382+M377+M372</f>
        <v>9546.1999999999989</v>
      </c>
      <c r="N383" s="118">
        <f>N382+N377+N372</f>
        <v>665</v>
      </c>
      <c r="O383" s="127">
        <f>O372+O377+O382</f>
        <v>84650877.924307466</v>
      </c>
      <c r="P383" s="118"/>
      <c r="Q383" s="118"/>
      <c r="R383" s="127">
        <f>R382+R377+R372</f>
        <v>84650877.924307466</v>
      </c>
      <c r="S383" s="140"/>
      <c r="T383" s="148"/>
      <c r="U383" s="56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  <c r="BJ383" s="12"/>
      <c r="BK383" s="12"/>
      <c r="BL383" s="12"/>
      <c r="BM383" s="12"/>
      <c r="BN383" s="12"/>
      <c r="BO383" s="12"/>
      <c r="BP383" s="12"/>
      <c r="BQ383" s="12"/>
      <c r="BR383" s="12"/>
      <c r="BS383" s="12"/>
      <c r="BT383" s="12"/>
      <c r="BU383" s="12"/>
      <c r="BV383" s="12"/>
      <c r="BW383" s="12"/>
      <c r="BX383" s="12"/>
      <c r="BY383" s="12"/>
      <c r="BZ383" s="12"/>
      <c r="CA383" s="12"/>
      <c r="CB383" s="12"/>
      <c r="CC383" s="12"/>
      <c r="CD383" s="12"/>
    </row>
    <row r="384" spans="1:82" s="2" customFormat="1" ht="13.35" customHeight="1" x14ac:dyDescent="0.2">
      <c r="A384" s="410"/>
      <c r="B384" s="701" t="s">
        <v>73</v>
      </c>
      <c r="C384" s="413"/>
      <c r="D384" s="413"/>
      <c r="E384" s="410"/>
      <c r="F384" s="410"/>
      <c r="G384" s="410"/>
      <c r="H384" s="411"/>
      <c r="I384" s="89"/>
      <c r="J384" s="91"/>
      <c r="K384" s="29"/>
      <c r="L384" s="29"/>
      <c r="M384" s="30"/>
      <c r="N384" s="95"/>
      <c r="O384" s="29"/>
      <c r="P384" s="29"/>
      <c r="Q384" s="29"/>
      <c r="R384" s="117"/>
      <c r="S384" s="150"/>
      <c r="T384" s="149"/>
      <c r="U384" s="44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</row>
    <row r="385" spans="1:82" s="7" customFormat="1" ht="12.75" customHeight="1" x14ac:dyDescent="0.2">
      <c r="A385" s="410">
        <v>1</v>
      </c>
      <c r="B385" s="411" t="s">
        <v>353</v>
      </c>
      <c r="C385" s="410" t="s">
        <v>354</v>
      </c>
      <c r="D385" s="410" t="s">
        <v>168</v>
      </c>
      <c r="E385" s="410" t="s">
        <v>122</v>
      </c>
      <c r="F385" s="413"/>
      <c r="G385" s="410" t="s">
        <v>114</v>
      </c>
      <c r="H385" s="427" t="s">
        <v>104</v>
      </c>
      <c r="I385" s="30">
        <v>2</v>
      </c>
      <c r="J385" s="95">
        <v>1</v>
      </c>
      <c r="K385" s="339">
        <v>618.79999999999995</v>
      </c>
      <c r="L385" s="339">
        <v>432.39</v>
      </c>
      <c r="M385" s="339">
        <v>0</v>
      </c>
      <c r="N385" s="95">
        <v>8</v>
      </c>
      <c r="O385" s="29">
        <f>'Раздел 2'!C385</f>
        <v>98570.96</v>
      </c>
      <c r="P385" s="29">
        <v>0</v>
      </c>
      <c r="Q385" s="29">
        <v>0</v>
      </c>
      <c r="R385" s="29">
        <f>O385</f>
        <v>98570.96</v>
      </c>
      <c r="S385" s="150">
        <f>O385/L385</f>
        <v>227.96771433196884</v>
      </c>
      <c r="T385" s="147">
        <v>29875.492231920423</v>
      </c>
      <c r="U385" s="44">
        <v>2025</v>
      </c>
    </row>
    <row r="386" spans="1:82" s="7" customFormat="1" ht="12.75" customHeight="1" x14ac:dyDescent="0.2">
      <c r="A386" s="410">
        <v>2</v>
      </c>
      <c r="B386" s="411" t="s">
        <v>351</v>
      </c>
      <c r="C386" s="410" t="s">
        <v>352</v>
      </c>
      <c r="D386" s="410" t="s">
        <v>168</v>
      </c>
      <c r="E386" s="410" t="s">
        <v>55</v>
      </c>
      <c r="F386" s="413"/>
      <c r="G386" s="410" t="s">
        <v>114</v>
      </c>
      <c r="H386" s="427" t="s">
        <v>104</v>
      </c>
      <c r="I386" s="30">
        <v>2</v>
      </c>
      <c r="J386" s="95">
        <v>2</v>
      </c>
      <c r="K386" s="339">
        <v>615.70000000000005</v>
      </c>
      <c r="L386" s="339">
        <v>611.4</v>
      </c>
      <c r="M386" s="339">
        <v>0</v>
      </c>
      <c r="N386" s="95">
        <v>16</v>
      </c>
      <c r="O386" s="29">
        <f>'Раздел 2'!C386</f>
        <v>414424.03919999994</v>
      </c>
      <c r="P386" s="29">
        <v>0</v>
      </c>
      <c r="Q386" s="29">
        <v>0</v>
      </c>
      <c r="R386" s="29">
        <f>O386</f>
        <v>414424.03919999994</v>
      </c>
      <c r="S386" s="150">
        <f>O386/L386</f>
        <v>677.82799999999997</v>
      </c>
      <c r="T386" s="147">
        <v>21022.488570026529</v>
      </c>
      <c r="U386" s="44">
        <v>2025</v>
      </c>
    </row>
    <row r="387" spans="1:82" s="7" customFormat="1" ht="12.75" customHeight="1" x14ac:dyDescent="0.2">
      <c r="A387" s="713">
        <v>3</v>
      </c>
      <c r="B387" s="360" t="s">
        <v>349</v>
      </c>
      <c r="C387" s="410" t="s">
        <v>350</v>
      </c>
      <c r="D387" s="410" t="s">
        <v>168</v>
      </c>
      <c r="E387" s="410" t="s">
        <v>60</v>
      </c>
      <c r="F387" s="417"/>
      <c r="G387" s="361" t="s">
        <v>114</v>
      </c>
      <c r="H387" s="427" t="s">
        <v>104</v>
      </c>
      <c r="I387" s="52">
        <v>2</v>
      </c>
      <c r="J387" s="85">
        <v>2</v>
      </c>
      <c r="K387" s="336">
        <v>534.29999999999995</v>
      </c>
      <c r="L387" s="336">
        <v>474.7</v>
      </c>
      <c r="M387" s="336">
        <v>0</v>
      </c>
      <c r="N387" s="52">
        <v>12</v>
      </c>
      <c r="O387" s="29">
        <f>'Раздел 2'!C387</f>
        <v>321764.95159999997</v>
      </c>
      <c r="P387" s="29">
        <v>0</v>
      </c>
      <c r="Q387" s="29">
        <v>0</v>
      </c>
      <c r="R387" s="29">
        <f>O387</f>
        <v>321764.95159999997</v>
      </c>
      <c r="S387" s="150">
        <f>O387/L387</f>
        <v>677.82799999999997</v>
      </c>
      <c r="T387" s="147">
        <v>23496.671667960967</v>
      </c>
      <c r="U387" s="44">
        <v>2025</v>
      </c>
    </row>
    <row r="388" spans="1:82" s="19" customFormat="1" ht="12.75" customHeight="1" x14ac:dyDescent="0.2">
      <c r="A388" s="570" t="s">
        <v>1120</v>
      </c>
      <c r="B388" s="571"/>
      <c r="C388" s="178"/>
      <c r="D388" s="178"/>
      <c r="E388" s="178">
        <v>3</v>
      </c>
      <c r="F388" s="178"/>
      <c r="G388" s="178"/>
      <c r="H388" s="179"/>
      <c r="I388" s="178"/>
      <c r="J388" s="181"/>
      <c r="K388" s="183">
        <f t="shared" ref="K388:R388" si="84">SUM(K385:K387)</f>
        <v>1768.8</v>
      </c>
      <c r="L388" s="183">
        <f t="shared" si="84"/>
        <v>1518.49</v>
      </c>
      <c r="M388" s="183">
        <f t="shared" si="84"/>
        <v>0</v>
      </c>
      <c r="N388" s="183">
        <f t="shared" si="84"/>
        <v>36</v>
      </c>
      <c r="O388" s="183">
        <f t="shared" si="84"/>
        <v>834759.95079999999</v>
      </c>
      <c r="P388" s="183">
        <f t="shared" si="84"/>
        <v>0</v>
      </c>
      <c r="Q388" s="183">
        <f t="shared" si="84"/>
        <v>0</v>
      </c>
      <c r="R388" s="183">
        <f t="shared" si="84"/>
        <v>834759.95079999999</v>
      </c>
      <c r="S388" s="194"/>
      <c r="T388" s="197"/>
      <c r="U388" s="186"/>
      <c r="V388" s="7"/>
      <c r="W388" s="7"/>
      <c r="X388" s="7"/>
      <c r="Y388" s="7"/>
      <c r="Z388" s="7"/>
      <c r="AA388" s="7"/>
      <c r="AB388" s="7"/>
      <c r="AC388" s="7"/>
      <c r="AD388" s="7"/>
      <c r="AE388" s="142"/>
      <c r="AF388" s="80"/>
      <c r="AG388" s="80"/>
      <c r="AH388" s="80"/>
      <c r="AI388" s="80"/>
      <c r="AJ388" s="80"/>
      <c r="AK388" s="80"/>
      <c r="AL388" s="80"/>
      <c r="AM388" s="80"/>
      <c r="AN388" s="80"/>
      <c r="AO388" s="80"/>
      <c r="AP388" s="80"/>
      <c r="AQ388" s="80"/>
      <c r="AR388" s="80"/>
      <c r="AS388" s="80"/>
      <c r="AT388" s="80"/>
      <c r="AU388" s="80"/>
      <c r="AV388" s="80"/>
      <c r="AW388" s="80"/>
      <c r="AX388" s="80"/>
      <c r="AY388" s="80"/>
      <c r="AZ388" s="80"/>
      <c r="BA388" s="80"/>
      <c r="BB388" s="80"/>
      <c r="BC388" s="80"/>
      <c r="BD388" s="80"/>
      <c r="BE388" s="80"/>
      <c r="BF388" s="80"/>
      <c r="BG388" s="80"/>
      <c r="BH388" s="80"/>
      <c r="BI388" s="80"/>
      <c r="BJ388" s="80"/>
      <c r="BK388" s="80"/>
      <c r="BL388" s="80"/>
      <c r="BM388" s="80"/>
      <c r="BN388" s="80"/>
      <c r="BO388" s="80"/>
      <c r="BP388" s="80"/>
      <c r="BQ388" s="80"/>
      <c r="BR388" s="80"/>
      <c r="BS388" s="80"/>
      <c r="BT388" s="80"/>
      <c r="BU388" s="80"/>
      <c r="BV388" s="80"/>
      <c r="BW388" s="80"/>
      <c r="BX388" s="80"/>
      <c r="BY388" s="80"/>
      <c r="BZ388" s="80"/>
      <c r="CA388" s="80"/>
      <c r="CB388" s="80"/>
      <c r="CC388" s="80"/>
      <c r="CD388" s="80"/>
    </row>
    <row r="389" spans="1:82" s="7" customFormat="1" ht="12.75" customHeight="1" x14ac:dyDescent="0.2">
      <c r="A389" s="410">
        <v>1</v>
      </c>
      <c r="B389" s="411" t="s">
        <v>351</v>
      </c>
      <c r="C389" s="410" t="s">
        <v>352</v>
      </c>
      <c r="D389" s="410" t="s">
        <v>168</v>
      </c>
      <c r="E389" s="410" t="s">
        <v>55</v>
      </c>
      <c r="F389" s="413"/>
      <c r="G389" s="410" t="s">
        <v>114</v>
      </c>
      <c r="H389" s="427" t="s">
        <v>104</v>
      </c>
      <c r="I389" s="343">
        <v>2</v>
      </c>
      <c r="J389" s="95">
        <v>2</v>
      </c>
      <c r="K389" s="339">
        <v>615.70000000000005</v>
      </c>
      <c r="L389" s="339">
        <v>611.4</v>
      </c>
      <c r="M389" s="339">
        <v>0</v>
      </c>
      <c r="N389" s="95">
        <v>16</v>
      </c>
      <c r="O389" s="29">
        <f>'Раздел 2'!C389</f>
        <v>3837658.5471447371</v>
      </c>
      <c r="P389" s="29">
        <v>0</v>
      </c>
      <c r="Q389" s="29">
        <v>0</v>
      </c>
      <c r="R389" s="29">
        <f t="shared" ref="R389:R392" si="85">O389</f>
        <v>3837658.5471447371</v>
      </c>
      <c r="S389" s="150">
        <f t="shared" ref="S389:S392" si="86">O389/L389</f>
        <v>6276.8376629779805</v>
      </c>
      <c r="T389" s="147">
        <v>21022.488570026529</v>
      </c>
      <c r="U389" s="344">
        <v>2026</v>
      </c>
    </row>
    <row r="390" spans="1:82" s="7" customFormat="1" ht="12.75" customHeight="1" x14ac:dyDescent="0.2">
      <c r="A390" s="713">
        <v>2</v>
      </c>
      <c r="B390" s="360" t="s">
        <v>349</v>
      </c>
      <c r="C390" s="410" t="s">
        <v>350</v>
      </c>
      <c r="D390" s="410" t="s">
        <v>168</v>
      </c>
      <c r="E390" s="410" t="s">
        <v>60</v>
      </c>
      <c r="F390" s="417"/>
      <c r="G390" s="361" t="s">
        <v>114</v>
      </c>
      <c r="H390" s="427" t="s">
        <v>104</v>
      </c>
      <c r="I390" s="346">
        <v>2</v>
      </c>
      <c r="J390" s="85">
        <v>2</v>
      </c>
      <c r="K390" s="336">
        <v>534.29999999999995</v>
      </c>
      <c r="L390" s="336">
        <v>474.7</v>
      </c>
      <c r="M390" s="336">
        <v>0</v>
      </c>
      <c r="N390" s="346">
        <v>12</v>
      </c>
      <c r="O390" s="29">
        <f>'Раздел 2'!C390</f>
        <v>3330292.2880289629</v>
      </c>
      <c r="P390" s="29">
        <v>0</v>
      </c>
      <c r="Q390" s="29">
        <v>0</v>
      </c>
      <c r="R390" s="29">
        <f t="shared" si="85"/>
        <v>3330292.2880289629</v>
      </c>
      <c r="S390" s="150">
        <f t="shared" si="86"/>
        <v>7015.5725469327217</v>
      </c>
      <c r="T390" s="147">
        <v>23496.671667960967</v>
      </c>
      <c r="U390" s="344">
        <v>2026</v>
      </c>
    </row>
    <row r="391" spans="1:82" s="7" customFormat="1" ht="12.75" customHeight="1" x14ac:dyDescent="0.2">
      <c r="A391" s="410">
        <v>3</v>
      </c>
      <c r="B391" s="411" t="s">
        <v>672</v>
      </c>
      <c r="C391" s="410" t="s">
        <v>673</v>
      </c>
      <c r="D391" s="410" t="s">
        <v>174</v>
      </c>
      <c r="E391" s="410" t="s">
        <v>58</v>
      </c>
      <c r="F391" s="413"/>
      <c r="G391" s="410" t="s">
        <v>114</v>
      </c>
      <c r="H391" s="427" t="s">
        <v>104</v>
      </c>
      <c r="I391" s="30">
        <v>2</v>
      </c>
      <c r="J391" s="95">
        <v>2</v>
      </c>
      <c r="K391" s="339">
        <v>523.29999999999995</v>
      </c>
      <c r="L391" s="339">
        <v>466.1</v>
      </c>
      <c r="M391" s="339">
        <v>0</v>
      </c>
      <c r="N391" s="95">
        <v>20</v>
      </c>
      <c r="O391" s="29">
        <f>'Раздел 2'!C391</f>
        <v>315935.63079999998</v>
      </c>
      <c r="P391" s="29">
        <v>0</v>
      </c>
      <c r="Q391" s="29">
        <v>0</v>
      </c>
      <c r="R391" s="29">
        <f t="shared" si="85"/>
        <v>315935.63079999998</v>
      </c>
      <c r="S391" s="150">
        <f t="shared" si="86"/>
        <v>677.82799999999997</v>
      </c>
      <c r="T391" s="147">
        <v>23437.54061326788</v>
      </c>
      <c r="U391" s="344">
        <v>2026</v>
      </c>
    </row>
    <row r="392" spans="1:82" s="7" customFormat="1" ht="12.75" customHeight="1" x14ac:dyDescent="0.2">
      <c r="A392" s="410">
        <v>4</v>
      </c>
      <c r="B392" s="411" t="s">
        <v>676</v>
      </c>
      <c r="C392" s="410" t="s">
        <v>677</v>
      </c>
      <c r="D392" s="410" t="s">
        <v>174</v>
      </c>
      <c r="E392" s="410" t="s">
        <v>44</v>
      </c>
      <c r="F392" s="413"/>
      <c r="G392" s="410" t="s">
        <v>114</v>
      </c>
      <c r="H392" s="427" t="s">
        <v>104</v>
      </c>
      <c r="I392" s="30">
        <v>2</v>
      </c>
      <c r="J392" s="95">
        <v>1</v>
      </c>
      <c r="K392" s="339">
        <v>473</v>
      </c>
      <c r="L392" s="339">
        <v>440.4</v>
      </c>
      <c r="M392" s="339">
        <v>0</v>
      </c>
      <c r="N392" s="95">
        <v>8</v>
      </c>
      <c r="O392" s="29">
        <f>'Раздел 2'!C392</f>
        <v>297320.20559999999</v>
      </c>
      <c r="P392" s="29">
        <v>0</v>
      </c>
      <c r="Q392" s="29">
        <v>0</v>
      </c>
      <c r="R392" s="29">
        <f t="shared" si="85"/>
        <v>297320.20559999999</v>
      </c>
      <c r="S392" s="150">
        <f t="shared" si="86"/>
        <v>675.11400000000003</v>
      </c>
      <c r="T392" s="168">
        <v>22420.961671860114</v>
      </c>
      <c r="U392" s="344">
        <v>2026</v>
      </c>
    </row>
    <row r="393" spans="1:82" s="7" customFormat="1" ht="12.75" customHeight="1" x14ac:dyDescent="0.2">
      <c r="A393" s="410">
        <v>5</v>
      </c>
      <c r="B393" s="411" t="s">
        <v>674</v>
      </c>
      <c r="C393" s="410" t="s">
        <v>675</v>
      </c>
      <c r="D393" s="410" t="s">
        <v>174</v>
      </c>
      <c r="E393" s="410" t="s">
        <v>44</v>
      </c>
      <c r="F393" s="413"/>
      <c r="G393" s="410" t="s">
        <v>114</v>
      </c>
      <c r="H393" s="427" t="s">
        <v>104</v>
      </c>
      <c r="I393" s="30">
        <v>2</v>
      </c>
      <c r="J393" s="95">
        <v>2</v>
      </c>
      <c r="K393" s="339">
        <v>540.20000000000005</v>
      </c>
      <c r="L393" s="339">
        <v>468.4</v>
      </c>
      <c r="M393" s="339">
        <v>0</v>
      </c>
      <c r="N393" s="95">
        <v>14</v>
      </c>
      <c r="O393" s="29">
        <f>'Раздел 2'!C393</f>
        <v>317494.63519999996</v>
      </c>
      <c r="P393" s="29">
        <v>0</v>
      </c>
      <c r="Q393" s="29">
        <v>0</v>
      </c>
      <c r="R393" s="29">
        <f>O393</f>
        <v>317494.63519999996</v>
      </c>
      <c r="S393" s="150">
        <f>O393/L393</f>
        <v>677.82799999999997</v>
      </c>
      <c r="T393" s="168">
        <v>24075.654331596841</v>
      </c>
      <c r="U393" s="344">
        <v>2026</v>
      </c>
    </row>
    <row r="394" spans="1:82" s="7" customFormat="1" ht="12.75" customHeight="1" x14ac:dyDescent="0.2">
      <c r="A394" s="410">
        <v>6</v>
      </c>
      <c r="B394" s="411" t="s">
        <v>678</v>
      </c>
      <c r="C394" s="410" t="s">
        <v>679</v>
      </c>
      <c r="D394" s="410" t="s">
        <v>174</v>
      </c>
      <c r="E394" s="410" t="s">
        <v>62</v>
      </c>
      <c r="F394" s="413"/>
      <c r="G394" s="410" t="s">
        <v>114</v>
      </c>
      <c r="H394" s="427" t="s">
        <v>104</v>
      </c>
      <c r="I394" s="30">
        <v>2</v>
      </c>
      <c r="J394" s="95">
        <v>2</v>
      </c>
      <c r="K394" s="339">
        <v>397.1</v>
      </c>
      <c r="L394" s="339">
        <v>375.2</v>
      </c>
      <c r="M394" s="339">
        <v>0</v>
      </c>
      <c r="N394" s="95">
        <v>8</v>
      </c>
      <c r="O394" s="29">
        <f>'Раздел 2'!C394</f>
        <v>254321.06559999997</v>
      </c>
      <c r="P394" s="29">
        <v>0</v>
      </c>
      <c r="Q394" s="29">
        <v>0</v>
      </c>
      <c r="R394" s="29">
        <f>O394</f>
        <v>254321.06559999997</v>
      </c>
      <c r="S394" s="150">
        <f>O394/L394</f>
        <v>677.82799999999997</v>
      </c>
      <c r="T394" s="168">
        <v>22094.158395049319</v>
      </c>
      <c r="U394" s="44">
        <v>2026</v>
      </c>
    </row>
    <row r="395" spans="1:82" s="7" customFormat="1" ht="12.75" customHeight="1" x14ac:dyDescent="0.2">
      <c r="A395" s="410">
        <v>7</v>
      </c>
      <c r="B395" s="411" t="s">
        <v>670</v>
      </c>
      <c r="C395" s="410" t="s">
        <v>671</v>
      </c>
      <c r="D395" s="410" t="s">
        <v>174</v>
      </c>
      <c r="E395" s="410" t="s">
        <v>49</v>
      </c>
      <c r="F395" s="413"/>
      <c r="G395" s="410" t="s">
        <v>114</v>
      </c>
      <c r="H395" s="427" t="s">
        <v>104</v>
      </c>
      <c r="I395" s="30">
        <v>2</v>
      </c>
      <c r="J395" s="95">
        <v>3</v>
      </c>
      <c r="K395" s="339">
        <v>797.7</v>
      </c>
      <c r="L395" s="339">
        <v>727</v>
      </c>
      <c r="M395" s="339">
        <v>0</v>
      </c>
      <c r="N395" s="95">
        <v>24</v>
      </c>
      <c r="O395" s="29">
        <f>'Раздел 2'!C395</f>
        <v>429857.652</v>
      </c>
      <c r="P395" s="29">
        <v>0</v>
      </c>
      <c r="Q395" s="29">
        <v>0</v>
      </c>
      <c r="R395" s="29">
        <f>O395</f>
        <v>429857.652</v>
      </c>
      <c r="S395" s="150">
        <f>O395/L395</f>
        <v>591.27599999999995</v>
      </c>
      <c r="T395" s="168">
        <v>22905.806467347044</v>
      </c>
      <c r="U395" s="44">
        <v>2026</v>
      </c>
    </row>
    <row r="396" spans="1:82" s="20" customFormat="1" ht="12.75" customHeight="1" x14ac:dyDescent="0.2">
      <c r="A396" s="569" t="s">
        <v>1121</v>
      </c>
      <c r="B396" s="569"/>
      <c r="C396" s="178"/>
      <c r="D396" s="178"/>
      <c r="E396" s="178">
        <v>7</v>
      </c>
      <c r="F396" s="178"/>
      <c r="G396" s="178"/>
      <c r="H396" s="179"/>
      <c r="I396" s="178"/>
      <c r="J396" s="181"/>
      <c r="K396" s="183">
        <f>SUM(K389:K395)</f>
        <v>3881.3</v>
      </c>
      <c r="L396" s="183">
        <f t="shared" ref="L396:R396" si="87">SUM(L389:L395)</f>
        <v>3563.2</v>
      </c>
      <c r="M396" s="183">
        <f t="shared" si="87"/>
        <v>0</v>
      </c>
      <c r="N396" s="183">
        <f t="shared" si="87"/>
        <v>102</v>
      </c>
      <c r="O396" s="183">
        <f t="shared" si="87"/>
        <v>8782880.0243737008</v>
      </c>
      <c r="P396" s="183">
        <f t="shared" si="87"/>
        <v>0</v>
      </c>
      <c r="Q396" s="183">
        <f t="shared" si="87"/>
        <v>0</v>
      </c>
      <c r="R396" s="183">
        <f t="shared" si="87"/>
        <v>8782880.0243737008</v>
      </c>
      <c r="S396" s="194"/>
      <c r="T396" s="197"/>
      <c r="U396" s="186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</row>
    <row r="397" spans="1:82" s="7" customFormat="1" ht="12.75" customHeight="1" x14ac:dyDescent="0.2">
      <c r="A397" s="410">
        <v>1</v>
      </c>
      <c r="B397" s="411" t="s">
        <v>672</v>
      </c>
      <c r="C397" s="410" t="s">
        <v>673</v>
      </c>
      <c r="D397" s="410" t="s">
        <v>174</v>
      </c>
      <c r="E397" s="410" t="s">
        <v>58</v>
      </c>
      <c r="F397" s="413"/>
      <c r="G397" s="410" t="s">
        <v>114</v>
      </c>
      <c r="H397" s="427" t="s">
        <v>104</v>
      </c>
      <c r="I397" s="343">
        <v>2</v>
      </c>
      <c r="J397" s="95">
        <v>2</v>
      </c>
      <c r="K397" s="339">
        <v>523.29999999999995</v>
      </c>
      <c r="L397" s="339">
        <v>466.1</v>
      </c>
      <c r="M397" s="339">
        <v>0</v>
      </c>
      <c r="N397" s="95">
        <v>20</v>
      </c>
      <c r="O397" s="29">
        <f>'Раздел 2'!C397</f>
        <v>3261729.2800403447</v>
      </c>
      <c r="P397" s="29">
        <v>0</v>
      </c>
      <c r="Q397" s="29">
        <v>0</v>
      </c>
      <c r="R397" s="29">
        <f t="shared" ref="R397:R400" si="88">O397</f>
        <v>3261729.2800403447</v>
      </c>
      <c r="S397" s="150">
        <f t="shared" ref="S397:S400" si="89">O397/L397</f>
        <v>6997.9173568769456</v>
      </c>
      <c r="T397" s="147">
        <v>23437.54061326788</v>
      </c>
      <c r="U397" s="344">
        <v>2027</v>
      </c>
    </row>
    <row r="398" spans="1:82" s="7" customFormat="1" ht="12.75" customHeight="1" x14ac:dyDescent="0.2">
      <c r="A398" s="410">
        <v>2</v>
      </c>
      <c r="B398" s="411" t="s">
        <v>676</v>
      </c>
      <c r="C398" s="410" t="s">
        <v>677</v>
      </c>
      <c r="D398" s="410" t="s">
        <v>174</v>
      </c>
      <c r="E398" s="410" t="s">
        <v>44</v>
      </c>
      <c r="F398" s="413"/>
      <c r="G398" s="410" t="s">
        <v>114</v>
      </c>
      <c r="H398" s="427" t="s">
        <v>104</v>
      </c>
      <c r="I398" s="343">
        <v>2</v>
      </c>
      <c r="J398" s="95">
        <v>1</v>
      </c>
      <c r="K398" s="339">
        <v>473</v>
      </c>
      <c r="L398" s="339">
        <v>440.4</v>
      </c>
      <c r="M398" s="339">
        <v>0</v>
      </c>
      <c r="N398" s="95">
        <v>8</v>
      </c>
      <c r="O398" s="29">
        <f>'Раздел 2'!C398</f>
        <v>2948209.3435105737</v>
      </c>
      <c r="P398" s="29">
        <v>0</v>
      </c>
      <c r="Q398" s="29">
        <v>0</v>
      </c>
      <c r="R398" s="29">
        <f t="shared" si="88"/>
        <v>2948209.3435105737</v>
      </c>
      <c r="S398" s="150">
        <f t="shared" si="89"/>
        <v>6694.3899716407223</v>
      </c>
      <c r="T398" s="168">
        <v>22420.961671860114</v>
      </c>
      <c r="U398" s="344">
        <v>2027</v>
      </c>
    </row>
    <row r="399" spans="1:82" s="7" customFormat="1" ht="12.75" customHeight="1" x14ac:dyDescent="0.2">
      <c r="A399" s="410">
        <v>3</v>
      </c>
      <c r="B399" s="714" t="s">
        <v>1025</v>
      </c>
      <c r="C399" s="412" t="s">
        <v>1026</v>
      </c>
      <c r="D399" s="412">
        <v>2027</v>
      </c>
      <c r="E399" s="410" t="s">
        <v>139</v>
      </c>
      <c r="F399" s="410"/>
      <c r="G399" s="410" t="s">
        <v>114</v>
      </c>
      <c r="H399" s="411" t="s">
        <v>1102</v>
      </c>
      <c r="I399" s="30">
        <v>2</v>
      </c>
      <c r="J399" s="95">
        <v>2</v>
      </c>
      <c r="K399" s="339">
        <v>681.2</v>
      </c>
      <c r="L399" s="339">
        <v>603.79999999999995</v>
      </c>
      <c r="M399" s="339">
        <v>0</v>
      </c>
      <c r="N399" s="30">
        <v>19</v>
      </c>
      <c r="O399" s="29">
        <f>'Раздел 2'!C399</f>
        <v>216056.54639999996</v>
      </c>
      <c r="P399" s="29">
        <v>0</v>
      </c>
      <c r="Q399" s="29">
        <v>0</v>
      </c>
      <c r="R399" s="29">
        <f t="shared" si="88"/>
        <v>216056.54639999996</v>
      </c>
      <c r="S399" s="150">
        <f t="shared" si="89"/>
        <v>357.82799999999997</v>
      </c>
      <c r="T399" s="147">
        <v>25539.910095228024</v>
      </c>
      <c r="U399" s="344">
        <v>2027</v>
      </c>
    </row>
    <row r="400" spans="1:82" s="7" customFormat="1" ht="12.75" customHeight="1" x14ac:dyDescent="0.2">
      <c r="A400" s="410">
        <v>4</v>
      </c>
      <c r="B400" s="714" t="s">
        <v>1027</v>
      </c>
      <c r="C400" s="412" t="s">
        <v>1028</v>
      </c>
      <c r="D400" s="412">
        <v>2027</v>
      </c>
      <c r="E400" s="410" t="s">
        <v>136</v>
      </c>
      <c r="F400" s="410"/>
      <c r="G400" s="410" t="s">
        <v>114</v>
      </c>
      <c r="H400" s="411" t="s">
        <v>1102</v>
      </c>
      <c r="I400" s="30">
        <v>2</v>
      </c>
      <c r="J400" s="95">
        <v>3</v>
      </c>
      <c r="K400" s="339">
        <v>571.33000000000004</v>
      </c>
      <c r="L400" s="339">
        <v>372</v>
      </c>
      <c r="M400" s="339">
        <v>0</v>
      </c>
      <c r="N400" s="30">
        <v>23</v>
      </c>
      <c r="O400" s="29">
        <f>'Раздел 2'!C400</f>
        <v>219954.67200000002</v>
      </c>
      <c r="P400" s="29">
        <v>0</v>
      </c>
      <c r="Q400" s="29">
        <v>0</v>
      </c>
      <c r="R400" s="29">
        <f t="shared" si="88"/>
        <v>219954.67200000002</v>
      </c>
      <c r="S400" s="150">
        <f t="shared" si="89"/>
        <v>591.27600000000007</v>
      </c>
      <c r="T400" s="168">
        <v>34768.177223605489</v>
      </c>
      <c r="U400" s="44">
        <v>2027</v>
      </c>
    </row>
    <row r="401" spans="1:82" s="20" customFormat="1" ht="12.75" customHeight="1" x14ac:dyDescent="0.2">
      <c r="A401" s="569" t="s">
        <v>1122</v>
      </c>
      <c r="B401" s="569"/>
      <c r="C401" s="178"/>
      <c r="D401" s="178"/>
      <c r="E401" s="178">
        <v>4</v>
      </c>
      <c r="F401" s="178"/>
      <c r="G401" s="178"/>
      <c r="H401" s="179"/>
      <c r="I401" s="178"/>
      <c r="J401" s="181"/>
      <c r="K401" s="183">
        <f>SUM(K397:K400)</f>
        <v>2248.83</v>
      </c>
      <c r="L401" s="183">
        <f t="shared" ref="L401:R401" si="90">SUM(L397:L400)</f>
        <v>1882.3</v>
      </c>
      <c r="M401" s="183">
        <f t="shared" si="90"/>
        <v>0</v>
      </c>
      <c r="N401" s="183">
        <f t="shared" si="90"/>
        <v>70</v>
      </c>
      <c r="O401" s="183">
        <f t="shared" si="90"/>
        <v>6645949.8419509185</v>
      </c>
      <c r="P401" s="183">
        <f t="shared" si="90"/>
        <v>0</v>
      </c>
      <c r="Q401" s="183">
        <f t="shared" si="90"/>
        <v>0</v>
      </c>
      <c r="R401" s="183">
        <f t="shared" si="90"/>
        <v>6645949.8419509185</v>
      </c>
      <c r="S401" s="194"/>
      <c r="T401" s="197"/>
      <c r="U401" s="186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</row>
    <row r="402" spans="1:82" s="5" customFormat="1" ht="13.35" customHeight="1" x14ac:dyDescent="0.2">
      <c r="A402" s="568" t="s">
        <v>74</v>
      </c>
      <c r="B402" s="568"/>
      <c r="C402" s="119"/>
      <c r="D402" s="119"/>
      <c r="E402" s="118">
        <f>E401+E396+E388</f>
        <v>14</v>
      </c>
      <c r="F402" s="118"/>
      <c r="G402" s="118"/>
      <c r="H402" s="118"/>
      <c r="I402" s="118"/>
      <c r="J402" s="118"/>
      <c r="K402" s="127">
        <f>K401+K396+K388</f>
        <v>7898.93</v>
      </c>
      <c r="L402" s="127">
        <f>L401+L396+L388</f>
        <v>6963.99</v>
      </c>
      <c r="M402" s="118">
        <f>M401+M396+M388</f>
        <v>0</v>
      </c>
      <c r="N402" s="118">
        <f>N401+N396+N388</f>
        <v>208</v>
      </c>
      <c r="O402" s="127">
        <f>O388+O396+O401</f>
        <v>16263589.81712462</v>
      </c>
      <c r="P402" s="118"/>
      <c r="Q402" s="118"/>
      <c r="R402" s="127">
        <f>R401+R396+R388</f>
        <v>16263589.817124618</v>
      </c>
      <c r="S402" s="140"/>
      <c r="T402" s="148"/>
      <c r="U402" s="56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  <c r="BJ402" s="12"/>
      <c r="BK402" s="12"/>
      <c r="BL402" s="12"/>
      <c r="BM402" s="12"/>
      <c r="BN402" s="12"/>
      <c r="BO402" s="12"/>
      <c r="BP402" s="12"/>
      <c r="BQ402" s="12"/>
      <c r="BR402" s="12"/>
      <c r="BS402" s="12"/>
      <c r="BT402" s="12"/>
      <c r="BU402" s="12"/>
      <c r="BV402" s="12"/>
      <c r="BW402" s="12"/>
      <c r="BX402" s="12"/>
      <c r="BY402" s="12"/>
      <c r="BZ402" s="12"/>
      <c r="CA402" s="12"/>
      <c r="CB402" s="12"/>
      <c r="CC402" s="12"/>
      <c r="CD402" s="12"/>
    </row>
    <row r="403" spans="1:82" s="2" customFormat="1" ht="13.35" customHeight="1" x14ac:dyDescent="0.2">
      <c r="A403" s="410"/>
      <c r="B403" s="701" t="s">
        <v>75</v>
      </c>
      <c r="C403" s="413"/>
      <c r="D403" s="413"/>
      <c r="E403" s="410"/>
      <c r="F403" s="410"/>
      <c r="G403" s="410"/>
      <c r="H403" s="411"/>
      <c r="I403" s="89"/>
      <c r="J403" s="91"/>
      <c r="K403" s="29"/>
      <c r="L403" s="29"/>
      <c r="M403" s="30"/>
      <c r="N403" s="95"/>
      <c r="O403" s="29"/>
      <c r="P403" s="29"/>
      <c r="Q403" s="29"/>
      <c r="R403" s="117"/>
      <c r="S403" s="150"/>
      <c r="T403" s="149"/>
      <c r="U403" s="44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</row>
    <row r="404" spans="1:82" s="2" customFormat="1" ht="12.75" customHeight="1" x14ac:dyDescent="0.2">
      <c r="A404" s="410">
        <v>1</v>
      </c>
      <c r="B404" s="411" t="s">
        <v>1491</v>
      </c>
      <c r="C404" s="410" t="s">
        <v>1492</v>
      </c>
      <c r="D404" s="410" t="s">
        <v>175</v>
      </c>
      <c r="E404" s="410" t="s">
        <v>49</v>
      </c>
      <c r="F404" s="413"/>
      <c r="G404" s="426" t="s">
        <v>114</v>
      </c>
      <c r="H404" s="427" t="s">
        <v>104</v>
      </c>
      <c r="I404" s="104">
        <v>4</v>
      </c>
      <c r="J404" s="104">
        <v>2</v>
      </c>
      <c r="K404" s="338">
        <v>1525.3</v>
      </c>
      <c r="L404" s="338">
        <v>1201.4000000000001</v>
      </c>
      <c r="M404" s="338">
        <v>794.3</v>
      </c>
      <c r="N404" s="104">
        <v>31</v>
      </c>
      <c r="O404" s="29">
        <f>'Раздел 2'!C404</f>
        <v>8975173.8231959995</v>
      </c>
      <c r="P404" s="29">
        <v>0</v>
      </c>
      <c r="Q404" s="29">
        <v>0</v>
      </c>
      <c r="R404" s="29">
        <f t="shared" ref="R404:R414" si="91">O404</f>
        <v>8975173.8231959995</v>
      </c>
      <c r="S404" s="150">
        <f t="shared" ref="S404:S414" si="92">O404/L404</f>
        <v>7470.5958242017632</v>
      </c>
      <c r="T404" s="147">
        <v>35854.509999999995</v>
      </c>
      <c r="U404" s="44">
        <v>2025</v>
      </c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</row>
    <row r="405" spans="1:82" s="2" customFormat="1" ht="12.75" customHeight="1" x14ac:dyDescent="0.2">
      <c r="A405" s="410">
        <f>A404+1</f>
        <v>2</v>
      </c>
      <c r="B405" s="411" t="s">
        <v>1493</v>
      </c>
      <c r="C405" s="426" t="s">
        <v>1494</v>
      </c>
      <c r="D405" s="426" t="s">
        <v>175</v>
      </c>
      <c r="E405" s="410" t="s">
        <v>128</v>
      </c>
      <c r="F405" s="413"/>
      <c r="G405" s="426" t="s">
        <v>114</v>
      </c>
      <c r="H405" s="427" t="s">
        <v>104</v>
      </c>
      <c r="I405" s="104">
        <v>5</v>
      </c>
      <c r="J405" s="104">
        <v>4</v>
      </c>
      <c r="K405" s="338">
        <v>4222</v>
      </c>
      <c r="L405" s="338">
        <v>3893.1</v>
      </c>
      <c r="M405" s="338">
        <v>2579.1999999999998</v>
      </c>
      <c r="N405" s="104">
        <v>57</v>
      </c>
      <c r="O405" s="29">
        <f>'Раздел 2'!C405</f>
        <v>9911818.7538740691</v>
      </c>
      <c r="P405" s="29">
        <v>0</v>
      </c>
      <c r="Q405" s="29">
        <v>0</v>
      </c>
      <c r="R405" s="29">
        <f t="shared" si="91"/>
        <v>9911818.7538740691</v>
      </c>
      <c r="S405" s="150">
        <f t="shared" si="92"/>
        <v>2545.9964434188869</v>
      </c>
      <c r="T405" s="294">
        <v>33399.479999999996</v>
      </c>
      <c r="U405" s="44">
        <v>2025</v>
      </c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</row>
    <row r="406" spans="1:82" s="2" customFormat="1" ht="12.75" customHeight="1" x14ac:dyDescent="0.2">
      <c r="A406" s="410">
        <v>3</v>
      </c>
      <c r="B406" s="411" t="s">
        <v>361</v>
      </c>
      <c r="C406" s="410" t="s">
        <v>362</v>
      </c>
      <c r="D406" s="410" t="s">
        <v>168</v>
      </c>
      <c r="E406" s="410" t="s">
        <v>121</v>
      </c>
      <c r="F406" s="413"/>
      <c r="G406" s="410" t="s">
        <v>114</v>
      </c>
      <c r="H406" s="427" t="s">
        <v>104</v>
      </c>
      <c r="I406" s="30">
        <v>5</v>
      </c>
      <c r="J406" s="95">
        <v>6</v>
      </c>
      <c r="K406" s="339">
        <v>5666.7</v>
      </c>
      <c r="L406" s="339">
        <v>5148.7</v>
      </c>
      <c r="M406" s="339">
        <v>0</v>
      </c>
      <c r="N406" s="30">
        <v>78</v>
      </c>
      <c r="O406" s="29">
        <f>'Раздел 2'!C406</f>
        <v>13551941.564347077</v>
      </c>
      <c r="P406" s="29">
        <v>0</v>
      </c>
      <c r="Q406" s="29">
        <v>0</v>
      </c>
      <c r="R406" s="29">
        <f t="shared" si="91"/>
        <v>13551941.564347077</v>
      </c>
      <c r="S406" s="150">
        <f t="shared" si="92"/>
        <v>2632.1093799108662</v>
      </c>
      <c r="T406" s="147">
        <v>13535.798140301566</v>
      </c>
      <c r="U406" s="44">
        <v>2025</v>
      </c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</row>
    <row r="407" spans="1:82" s="2" customFormat="1" ht="12.75" customHeight="1" x14ac:dyDescent="0.2">
      <c r="A407" s="410">
        <v>4</v>
      </c>
      <c r="B407" s="411" t="s">
        <v>363</v>
      </c>
      <c r="C407" s="410" t="s">
        <v>364</v>
      </c>
      <c r="D407" s="410" t="s">
        <v>168</v>
      </c>
      <c r="E407" s="410" t="s">
        <v>125</v>
      </c>
      <c r="F407" s="413"/>
      <c r="G407" s="410" t="s">
        <v>114</v>
      </c>
      <c r="H407" s="427" t="s">
        <v>104</v>
      </c>
      <c r="I407" s="30">
        <v>5</v>
      </c>
      <c r="J407" s="95">
        <v>2</v>
      </c>
      <c r="K407" s="339">
        <v>1960.9</v>
      </c>
      <c r="L407" s="339">
        <v>1819.9</v>
      </c>
      <c r="M407" s="339">
        <v>0</v>
      </c>
      <c r="N407" s="30">
        <v>40</v>
      </c>
      <c r="O407" s="29">
        <f>'Раздел 2'!C407</f>
        <v>5093990.1527726343</v>
      </c>
      <c r="P407" s="29">
        <v>0</v>
      </c>
      <c r="Q407" s="29">
        <v>0</v>
      </c>
      <c r="R407" s="29">
        <f t="shared" si="91"/>
        <v>5093990.1527726343</v>
      </c>
      <c r="S407" s="150">
        <f t="shared" si="92"/>
        <v>2799.049482264209</v>
      </c>
      <c r="T407" s="147">
        <v>13432.501247856582</v>
      </c>
      <c r="U407" s="44">
        <v>2025</v>
      </c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</row>
    <row r="408" spans="1:82" s="2" customFormat="1" ht="12.75" customHeight="1" x14ac:dyDescent="0.2">
      <c r="A408" s="410">
        <v>5</v>
      </c>
      <c r="B408" s="411" t="s">
        <v>367</v>
      </c>
      <c r="C408" s="410" t="s">
        <v>368</v>
      </c>
      <c r="D408" s="410" t="s">
        <v>168</v>
      </c>
      <c r="E408" s="410" t="s">
        <v>135</v>
      </c>
      <c r="F408" s="413"/>
      <c r="G408" s="410" t="s">
        <v>114</v>
      </c>
      <c r="H408" s="411" t="s">
        <v>1129</v>
      </c>
      <c r="I408" s="30">
        <v>5</v>
      </c>
      <c r="J408" s="95">
        <v>3</v>
      </c>
      <c r="K408" s="339">
        <v>2401.9</v>
      </c>
      <c r="L408" s="339">
        <v>2173.4499999999998</v>
      </c>
      <c r="M408" s="339">
        <v>0</v>
      </c>
      <c r="N408" s="30">
        <v>46</v>
      </c>
      <c r="O408" s="29">
        <f>'Раздел 2'!C408</f>
        <v>721965.75374999992</v>
      </c>
      <c r="P408" s="29">
        <v>0</v>
      </c>
      <c r="Q408" s="29">
        <v>0</v>
      </c>
      <c r="R408" s="29">
        <f t="shared" si="91"/>
        <v>721965.75374999992</v>
      </c>
      <c r="S408" s="150">
        <f t="shared" si="92"/>
        <v>332.17500000000001</v>
      </c>
      <c r="T408" s="147">
        <v>13592.747594094139</v>
      </c>
      <c r="U408" s="44">
        <v>2025</v>
      </c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</row>
    <row r="409" spans="1:82" s="2" customFormat="1" ht="12.75" customHeight="1" x14ac:dyDescent="0.2">
      <c r="A409" s="410">
        <v>6</v>
      </c>
      <c r="B409" s="411" t="s">
        <v>359</v>
      </c>
      <c r="C409" s="410" t="s">
        <v>360</v>
      </c>
      <c r="D409" s="410" t="s">
        <v>168</v>
      </c>
      <c r="E409" s="410" t="s">
        <v>108</v>
      </c>
      <c r="F409" s="413"/>
      <c r="G409" s="410" t="s">
        <v>114</v>
      </c>
      <c r="H409" s="411" t="s">
        <v>1127</v>
      </c>
      <c r="I409" s="30">
        <v>5</v>
      </c>
      <c r="J409" s="95">
        <v>4</v>
      </c>
      <c r="K409" s="339">
        <v>3810</v>
      </c>
      <c r="L409" s="339">
        <v>3175.1</v>
      </c>
      <c r="M409" s="339">
        <v>0</v>
      </c>
      <c r="N409" s="30">
        <v>75</v>
      </c>
      <c r="O409" s="29">
        <f>'Раздел 2'!C409</f>
        <v>1016984.53</v>
      </c>
      <c r="P409" s="29">
        <v>0</v>
      </c>
      <c r="Q409" s="29">
        <v>0</v>
      </c>
      <c r="R409" s="29">
        <f t="shared" si="91"/>
        <v>1016984.53</v>
      </c>
      <c r="S409" s="150">
        <f t="shared" si="92"/>
        <v>320.3</v>
      </c>
      <c r="T409" s="147">
        <v>15363.035438259167</v>
      </c>
      <c r="U409" s="44">
        <v>2025</v>
      </c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</row>
    <row r="410" spans="1:82" s="2" customFormat="1" ht="12.75" customHeight="1" x14ac:dyDescent="0.2">
      <c r="A410" s="410">
        <v>7</v>
      </c>
      <c r="B410" s="411" t="s">
        <v>355</v>
      </c>
      <c r="C410" s="410" t="s">
        <v>356</v>
      </c>
      <c r="D410" s="410" t="s">
        <v>168</v>
      </c>
      <c r="E410" s="410" t="s">
        <v>108</v>
      </c>
      <c r="F410" s="413"/>
      <c r="G410" s="410" t="s">
        <v>114</v>
      </c>
      <c r="H410" s="411" t="s">
        <v>1110</v>
      </c>
      <c r="I410" s="30">
        <v>2</v>
      </c>
      <c r="J410" s="95">
        <v>1</v>
      </c>
      <c r="K410" s="339">
        <v>354.9</v>
      </c>
      <c r="L410" s="339">
        <v>324</v>
      </c>
      <c r="M410" s="339">
        <v>0</v>
      </c>
      <c r="N410" s="30">
        <v>8</v>
      </c>
      <c r="O410" s="29">
        <f>'Раздел 2'!C410</f>
        <v>218736.93600000002</v>
      </c>
      <c r="P410" s="29">
        <v>0</v>
      </c>
      <c r="Q410" s="29">
        <v>0</v>
      </c>
      <c r="R410" s="29">
        <f t="shared" si="91"/>
        <v>218736.93600000002</v>
      </c>
      <c r="S410" s="150">
        <f t="shared" si="92"/>
        <v>675.11400000000003</v>
      </c>
      <c r="T410" s="147">
        <v>16393.822921006769</v>
      </c>
      <c r="U410" s="44">
        <v>2025</v>
      </c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</row>
    <row r="411" spans="1:82" s="2" customFormat="1" ht="12.75" customHeight="1" x14ac:dyDescent="0.2">
      <c r="A411" s="410">
        <v>8</v>
      </c>
      <c r="B411" s="411" t="s">
        <v>365</v>
      </c>
      <c r="C411" s="410" t="s">
        <v>366</v>
      </c>
      <c r="D411" s="410" t="s">
        <v>168</v>
      </c>
      <c r="E411" s="410" t="s">
        <v>119</v>
      </c>
      <c r="F411" s="413"/>
      <c r="G411" s="410" t="s">
        <v>114</v>
      </c>
      <c r="H411" s="411" t="s">
        <v>1127</v>
      </c>
      <c r="I411" s="30">
        <v>5</v>
      </c>
      <c r="J411" s="95">
        <v>2</v>
      </c>
      <c r="K411" s="339">
        <v>1756.7</v>
      </c>
      <c r="L411" s="339">
        <v>1636.7</v>
      </c>
      <c r="M411" s="339">
        <v>0</v>
      </c>
      <c r="N411" s="30">
        <v>40</v>
      </c>
      <c r="O411" s="29">
        <f>'Раздел 2'!C411</f>
        <v>577591.42999999993</v>
      </c>
      <c r="P411" s="29">
        <v>0</v>
      </c>
      <c r="Q411" s="29">
        <v>0</v>
      </c>
      <c r="R411" s="29">
        <f t="shared" si="91"/>
        <v>577591.42999999993</v>
      </c>
      <c r="S411" s="150">
        <f t="shared" si="92"/>
        <v>352.9</v>
      </c>
      <c r="T411" s="147">
        <v>13922.103064472336</v>
      </c>
      <c r="U411" s="44">
        <v>2025</v>
      </c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</row>
    <row r="412" spans="1:82" s="2" customFormat="1" ht="12.75" customHeight="1" x14ac:dyDescent="0.2">
      <c r="A412" s="410">
        <v>9</v>
      </c>
      <c r="B412" s="411" t="s">
        <v>357</v>
      </c>
      <c r="C412" s="410" t="s">
        <v>358</v>
      </c>
      <c r="D412" s="410" t="s">
        <v>168</v>
      </c>
      <c r="E412" s="410" t="s">
        <v>120</v>
      </c>
      <c r="F412" s="413"/>
      <c r="G412" s="410" t="s">
        <v>114</v>
      </c>
      <c r="H412" s="411" t="s">
        <v>1102</v>
      </c>
      <c r="I412" s="30">
        <v>2</v>
      </c>
      <c r="J412" s="95">
        <v>2</v>
      </c>
      <c r="K412" s="339">
        <v>487.2</v>
      </c>
      <c r="L412" s="339">
        <v>445.7</v>
      </c>
      <c r="M412" s="339">
        <v>0</v>
      </c>
      <c r="N412" s="30">
        <v>8</v>
      </c>
      <c r="O412" s="29">
        <f>'Раздел 2'!C412</f>
        <v>177311.93959999998</v>
      </c>
      <c r="P412" s="29">
        <v>0</v>
      </c>
      <c r="Q412" s="29">
        <v>0</v>
      </c>
      <c r="R412" s="29">
        <f t="shared" si="91"/>
        <v>177311.93959999998</v>
      </c>
      <c r="S412" s="150">
        <f t="shared" si="92"/>
        <v>397.82799999999997</v>
      </c>
      <c r="T412" s="147">
        <v>16360.022480776031</v>
      </c>
      <c r="U412" s="44">
        <v>2025</v>
      </c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</row>
    <row r="413" spans="1:82" s="2" customFormat="1" ht="12.75" customHeight="1" x14ac:dyDescent="0.2">
      <c r="A413" s="410">
        <v>10</v>
      </c>
      <c r="B413" s="360" t="s">
        <v>369</v>
      </c>
      <c r="C413" s="361" t="s">
        <v>370</v>
      </c>
      <c r="D413" s="361" t="s">
        <v>168</v>
      </c>
      <c r="E413" s="361" t="s">
        <v>125</v>
      </c>
      <c r="F413" s="417"/>
      <c r="G413" s="361" t="s">
        <v>114</v>
      </c>
      <c r="H413" s="360" t="s">
        <v>1130</v>
      </c>
      <c r="I413" s="52">
        <v>5</v>
      </c>
      <c r="J413" s="85">
        <v>8</v>
      </c>
      <c r="K413" s="336">
        <v>7865</v>
      </c>
      <c r="L413" s="336">
        <v>6274.2</v>
      </c>
      <c r="M413" s="336">
        <v>0</v>
      </c>
      <c r="N413" s="52">
        <v>128</v>
      </c>
      <c r="O413" s="29">
        <f>'Раздел 2'!C413</f>
        <v>1516599.6240000001</v>
      </c>
      <c r="P413" s="29">
        <v>0</v>
      </c>
      <c r="Q413" s="29">
        <v>0</v>
      </c>
      <c r="R413" s="29">
        <f t="shared" si="91"/>
        <v>1516599.6240000001</v>
      </c>
      <c r="S413" s="150">
        <f t="shared" si="92"/>
        <v>241.72000000000003</v>
      </c>
      <c r="T413" s="297">
        <v>15418.508077442035</v>
      </c>
      <c r="U413" s="44">
        <v>2025</v>
      </c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  <c r="CB413" s="7"/>
      <c r="CC413" s="7"/>
      <c r="CD413" s="7"/>
    </row>
    <row r="414" spans="1:82" s="2" customFormat="1" ht="12.75" customHeight="1" x14ac:dyDescent="0.2">
      <c r="A414" s="410">
        <v>11</v>
      </c>
      <c r="B414" s="360" t="s">
        <v>371</v>
      </c>
      <c r="C414" s="361" t="s">
        <v>372</v>
      </c>
      <c r="D414" s="361" t="s">
        <v>168</v>
      </c>
      <c r="E414" s="361" t="s">
        <v>115</v>
      </c>
      <c r="F414" s="417"/>
      <c r="G414" s="361" t="s">
        <v>114</v>
      </c>
      <c r="H414" s="360" t="s">
        <v>1102</v>
      </c>
      <c r="I414" s="52">
        <v>2</v>
      </c>
      <c r="J414" s="85">
        <v>1</v>
      </c>
      <c r="K414" s="336">
        <v>434.2</v>
      </c>
      <c r="L414" s="336">
        <v>401.8</v>
      </c>
      <c r="M414" s="336">
        <v>0</v>
      </c>
      <c r="N414" s="85">
        <v>9</v>
      </c>
      <c r="O414" s="29">
        <f>'Раздел 2'!C414</f>
        <v>166792.8052</v>
      </c>
      <c r="P414" s="29">
        <v>0</v>
      </c>
      <c r="Q414" s="29">
        <v>0</v>
      </c>
      <c r="R414" s="29">
        <f t="shared" si="91"/>
        <v>166792.8052</v>
      </c>
      <c r="S414" s="150">
        <f t="shared" si="92"/>
        <v>415.11399999999998</v>
      </c>
      <c r="T414" s="297">
        <v>21721.062264947814</v>
      </c>
      <c r="U414" s="44">
        <v>2025</v>
      </c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</row>
    <row r="415" spans="1:82" s="3" customFormat="1" ht="12.75" customHeight="1" x14ac:dyDescent="0.2">
      <c r="A415" s="569" t="s">
        <v>1123</v>
      </c>
      <c r="B415" s="569"/>
      <c r="C415" s="178"/>
      <c r="D415" s="178"/>
      <c r="E415" s="178">
        <v>11</v>
      </c>
      <c r="F415" s="178"/>
      <c r="G415" s="178"/>
      <c r="H415" s="179"/>
      <c r="I415" s="178"/>
      <c r="J415" s="181"/>
      <c r="K415" s="183">
        <f t="shared" ref="K415:R415" si="93">SUM(K404:K414)</f>
        <v>30484.800000000003</v>
      </c>
      <c r="L415" s="183">
        <f t="shared" si="93"/>
        <v>26494.05</v>
      </c>
      <c r="M415" s="183">
        <f t="shared" si="93"/>
        <v>3373.5</v>
      </c>
      <c r="N415" s="183">
        <f t="shared" si="93"/>
        <v>520</v>
      </c>
      <c r="O415" s="183">
        <f t="shared" si="93"/>
        <v>41928907.312739775</v>
      </c>
      <c r="P415" s="183">
        <f t="shared" si="93"/>
        <v>0</v>
      </c>
      <c r="Q415" s="183">
        <f t="shared" si="93"/>
        <v>0</v>
      </c>
      <c r="R415" s="183">
        <f t="shared" si="93"/>
        <v>41928907.312739775</v>
      </c>
      <c r="S415" s="194"/>
      <c r="T415" s="197"/>
      <c r="U415" s="186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</row>
    <row r="416" spans="1:82" s="2" customFormat="1" ht="12.75" customHeight="1" x14ac:dyDescent="0.2">
      <c r="A416" s="410">
        <v>1</v>
      </c>
      <c r="B416" s="411" t="s">
        <v>367</v>
      </c>
      <c r="C416" s="410" t="s">
        <v>368</v>
      </c>
      <c r="D416" s="410" t="s">
        <v>168</v>
      </c>
      <c r="E416" s="410" t="s">
        <v>135</v>
      </c>
      <c r="F416" s="413"/>
      <c r="G416" s="410" t="s">
        <v>114</v>
      </c>
      <c r="H416" s="411" t="s">
        <v>1129</v>
      </c>
      <c r="I416" s="30">
        <v>5</v>
      </c>
      <c r="J416" s="95">
        <v>3</v>
      </c>
      <c r="K416" s="339">
        <v>2401.9</v>
      </c>
      <c r="L416" s="339">
        <v>2173.4499999999998</v>
      </c>
      <c r="M416" s="339">
        <v>0</v>
      </c>
      <c r="N416" s="30">
        <v>46</v>
      </c>
      <c r="O416" s="29">
        <f>'Раздел 2'!C416</f>
        <v>5601071.3915030342</v>
      </c>
      <c r="P416" s="29">
        <v>0</v>
      </c>
      <c r="Q416" s="29">
        <v>0</v>
      </c>
      <c r="R416" s="29">
        <f t="shared" ref="R416:R422" si="94">O416</f>
        <v>5601071.3915030342</v>
      </c>
      <c r="S416" s="150">
        <f t="shared" ref="S416:S422" si="95">O416/L416</f>
        <v>2577.0417499841424</v>
      </c>
      <c r="T416" s="147">
        <v>13592.747594094139</v>
      </c>
      <c r="U416" s="44">
        <v>2026</v>
      </c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</row>
    <row r="417" spans="1:82" s="2" customFormat="1" ht="12.75" customHeight="1" x14ac:dyDescent="0.2">
      <c r="A417" s="410">
        <v>2</v>
      </c>
      <c r="B417" s="411" t="s">
        <v>359</v>
      </c>
      <c r="C417" s="410" t="s">
        <v>360</v>
      </c>
      <c r="D417" s="410" t="s">
        <v>168</v>
      </c>
      <c r="E417" s="410" t="s">
        <v>108</v>
      </c>
      <c r="F417" s="413"/>
      <c r="G417" s="410" t="s">
        <v>114</v>
      </c>
      <c r="H417" s="411" t="s">
        <v>1127</v>
      </c>
      <c r="I417" s="30">
        <v>5</v>
      </c>
      <c r="J417" s="95">
        <v>4</v>
      </c>
      <c r="K417" s="339">
        <v>3810</v>
      </c>
      <c r="L417" s="339">
        <v>3175.1</v>
      </c>
      <c r="M417" s="339">
        <v>0</v>
      </c>
      <c r="N417" s="30">
        <v>75</v>
      </c>
      <c r="O417" s="29">
        <f>'Раздел 2'!C417</f>
        <v>8884667.1391925402</v>
      </c>
      <c r="P417" s="29">
        <v>0</v>
      </c>
      <c r="Q417" s="29">
        <v>0</v>
      </c>
      <c r="R417" s="29">
        <f t="shared" si="94"/>
        <v>8884667.1391925402</v>
      </c>
      <c r="S417" s="150">
        <f t="shared" si="95"/>
        <v>2798.2322255023591</v>
      </c>
      <c r="T417" s="147">
        <v>15363.035438259167</v>
      </c>
      <c r="U417" s="44">
        <v>2026</v>
      </c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</row>
    <row r="418" spans="1:82" s="2" customFormat="1" ht="12.75" customHeight="1" x14ac:dyDescent="0.2">
      <c r="A418" s="410">
        <v>3</v>
      </c>
      <c r="B418" s="411" t="s">
        <v>365</v>
      </c>
      <c r="C418" s="410" t="s">
        <v>366</v>
      </c>
      <c r="D418" s="410" t="s">
        <v>168</v>
      </c>
      <c r="E418" s="410" t="s">
        <v>119</v>
      </c>
      <c r="F418" s="413"/>
      <c r="G418" s="410" t="s">
        <v>114</v>
      </c>
      <c r="H418" s="411" t="s">
        <v>1127</v>
      </c>
      <c r="I418" s="30">
        <v>5</v>
      </c>
      <c r="J418" s="95">
        <v>2</v>
      </c>
      <c r="K418" s="339">
        <v>1756.7</v>
      </c>
      <c r="L418" s="339">
        <v>1636.7</v>
      </c>
      <c r="M418" s="339">
        <v>0</v>
      </c>
      <c r="N418" s="30">
        <v>40</v>
      </c>
      <c r="O418" s="29">
        <f>'Раздел 2'!C418</f>
        <v>4386109.8747578589</v>
      </c>
      <c r="P418" s="29">
        <v>0</v>
      </c>
      <c r="Q418" s="29">
        <v>0</v>
      </c>
      <c r="R418" s="29">
        <f t="shared" si="94"/>
        <v>4386109.8747578589</v>
      </c>
      <c r="S418" s="150">
        <f t="shared" si="95"/>
        <v>2679.8496210410331</v>
      </c>
      <c r="T418" s="147">
        <v>13922.103064472336</v>
      </c>
      <c r="U418" s="44">
        <v>2026</v>
      </c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</row>
    <row r="419" spans="1:82" s="2" customFormat="1" ht="12.75" customHeight="1" x14ac:dyDescent="0.2">
      <c r="A419" s="410">
        <v>4</v>
      </c>
      <c r="B419" s="411" t="s">
        <v>369</v>
      </c>
      <c r="C419" s="410" t="s">
        <v>370</v>
      </c>
      <c r="D419" s="410" t="s">
        <v>168</v>
      </c>
      <c r="E419" s="410" t="s">
        <v>125</v>
      </c>
      <c r="F419" s="413"/>
      <c r="G419" s="410" t="s">
        <v>114</v>
      </c>
      <c r="H419" s="411" t="s">
        <v>1130</v>
      </c>
      <c r="I419" s="30">
        <v>5</v>
      </c>
      <c r="J419" s="95">
        <v>8</v>
      </c>
      <c r="K419" s="339">
        <v>7865</v>
      </c>
      <c r="L419" s="339">
        <v>6274.2</v>
      </c>
      <c r="M419" s="339">
        <v>0</v>
      </c>
      <c r="N419" s="30">
        <v>128</v>
      </c>
      <c r="O419" s="29">
        <f>'Раздел 2'!C419</f>
        <v>18340658.018306907</v>
      </c>
      <c r="P419" s="29">
        <v>0</v>
      </c>
      <c r="Q419" s="29">
        <v>0</v>
      </c>
      <c r="R419" s="29">
        <f t="shared" si="94"/>
        <v>18340658.018306907</v>
      </c>
      <c r="S419" s="150">
        <f t="shared" si="95"/>
        <v>2923.1867040111738</v>
      </c>
      <c r="T419" s="147">
        <v>15418.508077442035</v>
      </c>
      <c r="U419" s="44">
        <v>2026</v>
      </c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</row>
    <row r="420" spans="1:82" s="2" customFormat="1" ht="12.75" customHeight="1" x14ac:dyDescent="0.2">
      <c r="A420" s="410">
        <v>5</v>
      </c>
      <c r="B420" s="411" t="s">
        <v>686</v>
      </c>
      <c r="C420" s="410" t="s">
        <v>687</v>
      </c>
      <c r="D420" s="410" t="s">
        <v>174</v>
      </c>
      <c r="E420" s="410" t="s">
        <v>135</v>
      </c>
      <c r="F420" s="413"/>
      <c r="G420" s="413" t="s">
        <v>113</v>
      </c>
      <c r="H420" s="411" t="s">
        <v>1129</v>
      </c>
      <c r="I420" s="30">
        <v>5</v>
      </c>
      <c r="J420" s="95">
        <v>5</v>
      </c>
      <c r="K420" s="339">
        <v>4011.34</v>
      </c>
      <c r="L420" s="339">
        <v>3648.84</v>
      </c>
      <c r="M420" s="339">
        <v>0</v>
      </c>
      <c r="N420" s="30">
        <v>75</v>
      </c>
      <c r="O420" s="29">
        <f>'Раздел 2'!C420</f>
        <v>1209864.1229999999</v>
      </c>
      <c r="P420" s="29">
        <v>0</v>
      </c>
      <c r="Q420" s="29">
        <v>0</v>
      </c>
      <c r="R420" s="29">
        <f t="shared" si="94"/>
        <v>1209864.1229999999</v>
      </c>
      <c r="S420" s="150">
        <f t="shared" si="95"/>
        <v>331.57499999999999</v>
      </c>
      <c r="T420" s="168">
        <v>13860.072820997784</v>
      </c>
      <c r="U420" s="44">
        <v>2026</v>
      </c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</row>
    <row r="421" spans="1:82" s="2" customFormat="1" ht="12.75" customHeight="1" x14ac:dyDescent="0.2">
      <c r="A421" s="410">
        <v>6</v>
      </c>
      <c r="B421" s="360" t="s">
        <v>691</v>
      </c>
      <c r="C421" s="361" t="s">
        <v>692</v>
      </c>
      <c r="D421" s="361" t="s">
        <v>174</v>
      </c>
      <c r="E421" s="361" t="s">
        <v>126</v>
      </c>
      <c r="F421" s="417"/>
      <c r="G421" s="410" t="s">
        <v>114</v>
      </c>
      <c r="H421" s="411" t="s">
        <v>1165</v>
      </c>
      <c r="I421" s="52">
        <v>2</v>
      </c>
      <c r="J421" s="85">
        <v>1</v>
      </c>
      <c r="K421" s="336">
        <v>364</v>
      </c>
      <c r="L421" s="336">
        <v>337.2</v>
      </c>
      <c r="M421" s="339">
        <v>0</v>
      </c>
      <c r="N421" s="52">
        <v>12</v>
      </c>
      <c r="O421" s="29">
        <f>'Раздел 2'!C421</f>
        <v>227648.44080000001</v>
      </c>
      <c r="P421" s="29">
        <v>0</v>
      </c>
      <c r="Q421" s="29">
        <v>0</v>
      </c>
      <c r="R421" s="29">
        <f t="shared" si="94"/>
        <v>227648.44080000001</v>
      </c>
      <c r="S421" s="150">
        <f t="shared" si="95"/>
        <v>675.11400000000003</v>
      </c>
      <c r="T421" s="147">
        <v>21697.764515947547</v>
      </c>
      <c r="U421" s="44">
        <v>2026</v>
      </c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</row>
    <row r="422" spans="1:82" s="2" customFormat="1" ht="12.75" customHeight="1" x14ac:dyDescent="0.2">
      <c r="A422" s="361">
        <v>7</v>
      </c>
      <c r="B422" s="360" t="s">
        <v>680</v>
      </c>
      <c r="C422" s="361" t="s">
        <v>681</v>
      </c>
      <c r="D422" s="361" t="s">
        <v>174</v>
      </c>
      <c r="E422" s="361" t="s">
        <v>115</v>
      </c>
      <c r="F422" s="417"/>
      <c r="G422" s="361" t="s">
        <v>114</v>
      </c>
      <c r="H422" s="360" t="s">
        <v>1102</v>
      </c>
      <c r="I422" s="52">
        <v>2</v>
      </c>
      <c r="J422" s="85">
        <v>1</v>
      </c>
      <c r="K422" s="336">
        <v>455.2</v>
      </c>
      <c r="L422" s="336">
        <v>382</v>
      </c>
      <c r="M422" s="336">
        <v>0</v>
      </c>
      <c r="N422" s="52">
        <v>8</v>
      </c>
      <c r="O422" s="29">
        <f>'Раздел 2'!C422</f>
        <v>158573.54799999998</v>
      </c>
      <c r="P422" s="29">
        <v>0</v>
      </c>
      <c r="Q422" s="29">
        <v>0</v>
      </c>
      <c r="R422" s="29">
        <f t="shared" si="94"/>
        <v>158573.54799999998</v>
      </c>
      <c r="S422" s="150">
        <f t="shared" si="95"/>
        <v>415.11399999999998</v>
      </c>
      <c r="T422" s="297">
        <v>20866.34506826524</v>
      </c>
      <c r="U422" s="44">
        <v>2026</v>
      </c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</row>
    <row r="423" spans="1:82" s="3" customFormat="1" ht="12.75" customHeight="1" x14ac:dyDescent="0.2">
      <c r="A423" s="569" t="s">
        <v>1124</v>
      </c>
      <c r="B423" s="569"/>
      <c r="C423" s="178"/>
      <c r="D423" s="178"/>
      <c r="E423" s="178">
        <v>7</v>
      </c>
      <c r="F423" s="178"/>
      <c r="G423" s="178"/>
      <c r="H423" s="179"/>
      <c r="I423" s="178"/>
      <c r="J423" s="181"/>
      <c r="K423" s="183">
        <f t="shared" ref="K423:R423" si="96">SUM(K416:K422)</f>
        <v>20664.14</v>
      </c>
      <c r="L423" s="183">
        <f t="shared" si="96"/>
        <v>17627.490000000002</v>
      </c>
      <c r="M423" s="183">
        <f t="shared" si="96"/>
        <v>0</v>
      </c>
      <c r="N423" s="183">
        <f t="shared" si="96"/>
        <v>384</v>
      </c>
      <c r="O423" s="183">
        <f t="shared" si="96"/>
        <v>38808592.535560347</v>
      </c>
      <c r="P423" s="183">
        <f t="shared" si="96"/>
        <v>0</v>
      </c>
      <c r="Q423" s="183">
        <f t="shared" si="96"/>
        <v>0</v>
      </c>
      <c r="R423" s="183">
        <f t="shared" si="96"/>
        <v>38808592.535560347</v>
      </c>
      <c r="S423" s="194"/>
      <c r="T423" s="197"/>
      <c r="U423" s="186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</row>
    <row r="424" spans="1:82" s="2" customFormat="1" ht="12.75" customHeight="1" x14ac:dyDescent="0.2">
      <c r="A424" s="410">
        <v>1</v>
      </c>
      <c r="B424" s="411" t="s">
        <v>682</v>
      </c>
      <c r="C424" s="410" t="s">
        <v>683</v>
      </c>
      <c r="D424" s="410" t="s">
        <v>174</v>
      </c>
      <c r="E424" s="410" t="s">
        <v>117</v>
      </c>
      <c r="F424" s="413"/>
      <c r="G424" s="410" t="s">
        <v>114</v>
      </c>
      <c r="H424" s="411" t="s">
        <v>1127</v>
      </c>
      <c r="I424" s="30">
        <v>4</v>
      </c>
      <c r="J424" s="95">
        <v>4</v>
      </c>
      <c r="K424" s="339">
        <v>2151.5</v>
      </c>
      <c r="L424" s="339">
        <v>2005.5</v>
      </c>
      <c r="M424" s="339">
        <v>0</v>
      </c>
      <c r="N424" s="30">
        <v>48</v>
      </c>
      <c r="O424" s="29">
        <f>'Раздел 2'!C424</f>
        <v>12920576.253885809</v>
      </c>
      <c r="P424" s="29">
        <v>0</v>
      </c>
      <c r="Q424" s="29">
        <v>0</v>
      </c>
      <c r="R424" s="29">
        <f t="shared" ref="R424:R427" si="97">O424</f>
        <v>12920576.253885809</v>
      </c>
      <c r="S424" s="150">
        <f t="shared" ref="S424:S427" si="98">O424/L424</f>
        <v>6442.5710565374266</v>
      </c>
      <c r="T424" s="168">
        <v>21787.051101405166</v>
      </c>
      <c r="U424" s="44">
        <v>2027</v>
      </c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  <c r="BX424" s="7"/>
      <c r="BY424" s="7"/>
      <c r="BZ424" s="7"/>
      <c r="CA424" s="7"/>
      <c r="CB424" s="7"/>
      <c r="CC424" s="7"/>
      <c r="CD424" s="7"/>
    </row>
    <row r="425" spans="1:82" s="2" customFormat="1" ht="12.75" customHeight="1" x14ac:dyDescent="0.2">
      <c r="A425" s="410">
        <v>2</v>
      </c>
      <c r="B425" s="411" t="s">
        <v>688</v>
      </c>
      <c r="C425" s="410" t="s">
        <v>689</v>
      </c>
      <c r="D425" s="410" t="s">
        <v>174</v>
      </c>
      <c r="E425" s="410" t="s">
        <v>136</v>
      </c>
      <c r="F425" s="413"/>
      <c r="G425" s="410" t="s">
        <v>114</v>
      </c>
      <c r="H425" s="427" t="s">
        <v>104</v>
      </c>
      <c r="I425" s="30">
        <v>5</v>
      </c>
      <c r="J425" s="95">
        <v>8</v>
      </c>
      <c r="K425" s="339">
        <v>7725.9</v>
      </c>
      <c r="L425" s="339">
        <v>5544.17</v>
      </c>
      <c r="M425" s="339">
        <v>0</v>
      </c>
      <c r="N425" s="30">
        <v>121</v>
      </c>
      <c r="O425" s="29">
        <f>'Раздел 2'!C425</f>
        <v>20021723.222449251</v>
      </c>
      <c r="P425" s="29">
        <v>0</v>
      </c>
      <c r="Q425" s="29">
        <v>0</v>
      </c>
      <c r="R425" s="29">
        <f t="shared" si="97"/>
        <v>20021723.222449251</v>
      </c>
      <c r="S425" s="150">
        <f t="shared" si="98"/>
        <v>3611.3112012166384</v>
      </c>
      <c r="T425" s="168">
        <v>17138.143672897771</v>
      </c>
      <c r="U425" s="44">
        <v>2027</v>
      </c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</row>
    <row r="426" spans="1:82" s="2" customFormat="1" ht="12.75" customHeight="1" x14ac:dyDescent="0.2">
      <c r="A426" s="410">
        <v>3</v>
      </c>
      <c r="B426" s="411" t="s">
        <v>684</v>
      </c>
      <c r="C426" s="410" t="s">
        <v>685</v>
      </c>
      <c r="D426" s="410" t="s">
        <v>174</v>
      </c>
      <c r="E426" s="410" t="s">
        <v>127</v>
      </c>
      <c r="F426" s="413"/>
      <c r="G426" s="410" t="s">
        <v>114</v>
      </c>
      <c r="H426" s="411" t="s">
        <v>1130</v>
      </c>
      <c r="I426" s="30">
        <v>5</v>
      </c>
      <c r="J426" s="95">
        <v>4</v>
      </c>
      <c r="K426" s="339">
        <v>4476.3999999999996</v>
      </c>
      <c r="L426" s="339">
        <v>4195.3999999999996</v>
      </c>
      <c r="M426" s="339">
        <v>0</v>
      </c>
      <c r="N426" s="30">
        <v>58</v>
      </c>
      <c r="O426" s="29">
        <f>'Раздел 2'!C426</f>
        <v>11782454.331779914</v>
      </c>
      <c r="P426" s="29">
        <v>0</v>
      </c>
      <c r="Q426" s="29">
        <v>0</v>
      </c>
      <c r="R426" s="29">
        <f t="shared" si="97"/>
        <v>11782454.331779914</v>
      </c>
      <c r="S426" s="150">
        <f t="shared" si="98"/>
        <v>2808.4221604089989</v>
      </c>
      <c r="T426" s="168">
        <v>13123.736357751999</v>
      </c>
      <c r="U426" s="44">
        <v>2027</v>
      </c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  <c r="BZ426" s="7"/>
      <c r="CA426" s="7"/>
      <c r="CB426" s="7"/>
      <c r="CC426" s="7"/>
      <c r="CD426" s="7"/>
    </row>
    <row r="427" spans="1:82" s="2" customFormat="1" ht="12.75" customHeight="1" x14ac:dyDescent="0.2">
      <c r="A427" s="410">
        <v>4</v>
      </c>
      <c r="B427" s="411" t="s">
        <v>690</v>
      </c>
      <c r="C427" s="410" t="s">
        <v>685</v>
      </c>
      <c r="D427" s="410" t="s">
        <v>174</v>
      </c>
      <c r="E427" s="410" t="s">
        <v>127</v>
      </c>
      <c r="F427" s="413"/>
      <c r="G427" s="410" t="s">
        <v>114</v>
      </c>
      <c r="H427" s="411" t="s">
        <v>1127</v>
      </c>
      <c r="I427" s="30">
        <v>5</v>
      </c>
      <c r="J427" s="95">
        <v>4</v>
      </c>
      <c r="K427" s="339">
        <v>3884</v>
      </c>
      <c r="L427" s="339">
        <v>3150.87</v>
      </c>
      <c r="M427" s="339">
        <v>0</v>
      </c>
      <c r="N427" s="30">
        <v>80</v>
      </c>
      <c r="O427" s="29">
        <f>'Раздел 2'!C427</f>
        <v>10066453.888985256</v>
      </c>
      <c r="P427" s="29">
        <v>0</v>
      </c>
      <c r="Q427" s="29">
        <v>0</v>
      </c>
      <c r="R427" s="29">
        <f t="shared" si="97"/>
        <v>10066453.888985256</v>
      </c>
      <c r="S427" s="150">
        <f t="shared" si="98"/>
        <v>3194.8172691939862</v>
      </c>
      <c r="T427" s="168">
        <v>15781.860516093162</v>
      </c>
      <c r="U427" s="44">
        <v>2027</v>
      </c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7"/>
      <c r="BY427" s="7"/>
      <c r="BZ427" s="7"/>
      <c r="CA427" s="7"/>
      <c r="CB427" s="7"/>
      <c r="CC427" s="7"/>
      <c r="CD427" s="7"/>
    </row>
    <row r="428" spans="1:82" s="3" customFormat="1" ht="12.75" customHeight="1" x14ac:dyDescent="0.2">
      <c r="A428" s="569" t="s">
        <v>1125</v>
      </c>
      <c r="B428" s="569"/>
      <c r="C428" s="178"/>
      <c r="D428" s="178"/>
      <c r="E428" s="178">
        <v>4</v>
      </c>
      <c r="F428" s="178"/>
      <c r="G428" s="178"/>
      <c r="H428" s="179"/>
      <c r="I428" s="178"/>
      <c r="J428" s="181"/>
      <c r="K428" s="183">
        <f t="shared" ref="K428:R428" si="99">SUM(K424:K427)</f>
        <v>18237.8</v>
      </c>
      <c r="L428" s="183">
        <f t="shared" si="99"/>
        <v>14895.939999999999</v>
      </c>
      <c r="M428" s="183">
        <f t="shared" si="99"/>
        <v>0</v>
      </c>
      <c r="N428" s="183">
        <f t="shared" si="99"/>
        <v>307</v>
      </c>
      <c r="O428" s="183">
        <f t="shared" si="99"/>
        <v>54791207.69710023</v>
      </c>
      <c r="P428" s="183">
        <f t="shared" si="99"/>
        <v>0</v>
      </c>
      <c r="Q428" s="183">
        <f t="shared" si="99"/>
        <v>0</v>
      </c>
      <c r="R428" s="183">
        <f t="shared" si="99"/>
        <v>54791207.69710023</v>
      </c>
      <c r="S428" s="194"/>
      <c r="T428" s="197"/>
      <c r="U428" s="186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</row>
    <row r="429" spans="1:82" s="5" customFormat="1" ht="13.35" customHeight="1" x14ac:dyDescent="0.2">
      <c r="A429" s="568" t="s">
        <v>51</v>
      </c>
      <c r="B429" s="568"/>
      <c r="C429" s="119"/>
      <c r="D429" s="119"/>
      <c r="E429" s="134">
        <f>E428+E423+E415</f>
        <v>22</v>
      </c>
      <c r="F429" s="134"/>
      <c r="G429" s="134"/>
      <c r="H429" s="134"/>
      <c r="I429" s="134"/>
      <c r="J429" s="134"/>
      <c r="K429" s="135">
        <f>K428+K423+K415</f>
        <v>69386.740000000005</v>
      </c>
      <c r="L429" s="135">
        <f>L428+L423+L415</f>
        <v>59017.479999999996</v>
      </c>
      <c r="M429" s="134">
        <f>M428+M423+M415</f>
        <v>3373.5</v>
      </c>
      <c r="N429" s="136">
        <f>N428+N423+N415</f>
        <v>1211</v>
      </c>
      <c r="O429" s="135">
        <f>O415+O423+O428</f>
        <v>135528707.54540035</v>
      </c>
      <c r="P429" s="134"/>
      <c r="Q429" s="134"/>
      <c r="R429" s="135">
        <f>R428+R423+R415</f>
        <v>135528707.54540035</v>
      </c>
      <c r="S429" s="140"/>
      <c r="T429" s="148"/>
      <c r="U429" s="56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12"/>
      <c r="AY429" s="12"/>
      <c r="AZ429" s="12"/>
      <c r="BA429" s="12"/>
      <c r="BB429" s="12"/>
      <c r="BC429" s="12"/>
      <c r="BD429" s="12"/>
      <c r="BE429" s="12"/>
      <c r="BF429" s="12"/>
      <c r="BG429" s="12"/>
      <c r="BH429" s="12"/>
      <c r="BI429" s="12"/>
      <c r="BJ429" s="12"/>
      <c r="BK429" s="12"/>
      <c r="BL429" s="12"/>
      <c r="BM429" s="12"/>
      <c r="BN429" s="12"/>
      <c r="BO429" s="12"/>
      <c r="BP429" s="12"/>
      <c r="BQ429" s="12"/>
      <c r="BR429" s="12"/>
      <c r="BS429" s="12"/>
      <c r="BT429" s="12"/>
      <c r="BU429" s="12"/>
      <c r="BV429" s="12"/>
      <c r="BW429" s="12"/>
      <c r="BX429" s="12"/>
      <c r="BY429" s="12"/>
      <c r="BZ429" s="12"/>
      <c r="CA429" s="12"/>
      <c r="CB429" s="12"/>
      <c r="CC429" s="12"/>
      <c r="CD429" s="12"/>
    </row>
    <row r="430" spans="1:82" s="2" customFormat="1" ht="12.75" customHeight="1" x14ac:dyDescent="0.2">
      <c r="A430" s="410"/>
      <c r="B430" s="701" t="s">
        <v>76</v>
      </c>
      <c r="C430" s="413"/>
      <c r="D430" s="413"/>
      <c r="E430" s="410"/>
      <c r="F430" s="410"/>
      <c r="G430" s="410"/>
      <c r="H430" s="411"/>
      <c r="I430" s="89"/>
      <c r="J430" s="91"/>
      <c r="K430" s="29"/>
      <c r="L430" s="29"/>
      <c r="M430" s="30"/>
      <c r="N430" s="95"/>
      <c r="O430" s="29"/>
      <c r="P430" s="29"/>
      <c r="Q430" s="29"/>
      <c r="R430" s="117"/>
      <c r="S430" s="150"/>
      <c r="T430" s="149"/>
      <c r="U430" s="44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  <c r="BZ430" s="7"/>
      <c r="CA430" s="7"/>
      <c r="CB430" s="7"/>
      <c r="CC430" s="7"/>
      <c r="CD430" s="7"/>
    </row>
    <row r="431" spans="1:82" s="175" customFormat="1" ht="13.35" customHeight="1" x14ac:dyDescent="0.2">
      <c r="A431" s="715">
        <v>1</v>
      </c>
      <c r="B431" s="716"/>
      <c r="C431" s="426"/>
      <c r="D431" s="426"/>
      <c r="E431" s="426"/>
      <c r="F431" s="426"/>
      <c r="G431" s="426"/>
      <c r="H431" s="427"/>
      <c r="I431" s="101"/>
      <c r="J431" s="96"/>
      <c r="K431" s="105"/>
      <c r="L431" s="105"/>
      <c r="M431" s="104"/>
      <c r="N431" s="170"/>
      <c r="O431" s="29"/>
      <c r="P431" s="29"/>
      <c r="Q431" s="29"/>
      <c r="R431" s="29"/>
      <c r="S431" s="150"/>
      <c r="T431" s="173"/>
      <c r="U431" s="101"/>
      <c r="V431" s="174"/>
      <c r="W431" s="174"/>
      <c r="X431" s="174"/>
      <c r="Y431" s="174"/>
      <c r="Z431" s="174"/>
      <c r="AA431" s="174"/>
      <c r="AB431" s="174"/>
      <c r="AC431" s="174"/>
      <c r="AD431" s="174"/>
      <c r="AE431" s="174"/>
      <c r="AF431" s="174"/>
      <c r="AG431" s="174"/>
      <c r="AH431" s="174"/>
      <c r="AI431" s="174"/>
      <c r="AJ431" s="174"/>
      <c r="AK431" s="174"/>
      <c r="AL431" s="174"/>
      <c r="AM431" s="174"/>
      <c r="AN431" s="174"/>
      <c r="AO431" s="174"/>
      <c r="AP431" s="174"/>
      <c r="AQ431" s="174"/>
      <c r="AR431" s="174"/>
      <c r="AS431" s="174"/>
      <c r="AT431" s="174"/>
      <c r="AU431" s="174"/>
      <c r="AV431" s="174"/>
      <c r="AW431" s="174"/>
      <c r="AX431" s="174"/>
      <c r="AY431" s="174"/>
      <c r="AZ431" s="174"/>
      <c r="BA431" s="174"/>
      <c r="BB431" s="174"/>
      <c r="BC431" s="174"/>
      <c r="BD431" s="174"/>
      <c r="BE431" s="174"/>
      <c r="BF431" s="174"/>
      <c r="BG431" s="174"/>
      <c r="BH431" s="174"/>
      <c r="BI431" s="174"/>
      <c r="BJ431" s="174"/>
      <c r="BK431" s="174"/>
      <c r="BL431" s="174"/>
      <c r="BM431" s="174"/>
      <c r="BN431" s="174"/>
      <c r="BO431" s="174"/>
      <c r="BP431" s="174"/>
      <c r="BQ431" s="174"/>
      <c r="BR431" s="174"/>
      <c r="BS431" s="174"/>
      <c r="BT431" s="174"/>
      <c r="BU431" s="174"/>
      <c r="BV431" s="174"/>
      <c r="BW431" s="174"/>
      <c r="BX431" s="174"/>
      <c r="BY431" s="174"/>
      <c r="BZ431" s="174"/>
      <c r="CA431" s="174"/>
      <c r="CB431" s="174"/>
      <c r="CC431" s="174"/>
      <c r="CD431" s="174"/>
    </row>
    <row r="432" spans="1:82" s="3" customFormat="1" ht="12.75" customHeight="1" x14ac:dyDescent="0.2">
      <c r="A432" s="569" t="s">
        <v>1131</v>
      </c>
      <c r="B432" s="569"/>
      <c r="C432" s="178"/>
      <c r="D432" s="178"/>
      <c r="E432" s="178">
        <v>0</v>
      </c>
      <c r="F432" s="178"/>
      <c r="G432" s="178"/>
      <c r="H432" s="179"/>
      <c r="I432" s="178"/>
      <c r="J432" s="181"/>
      <c r="K432" s="183">
        <f>SUM(K431)</f>
        <v>0</v>
      </c>
      <c r="L432" s="183">
        <f t="shared" ref="L432:R434" si="100">SUM(L431)</f>
        <v>0</v>
      </c>
      <c r="M432" s="183">
        <f t="shared" si="100"/>
        <v>0</v>
      </c>
      <c r="N432" s="183">
        <f t="shared" si="100"/>
        <v>0</v>
      </c>
      <c r="O432" s="183">
        <f t="shared" si="100"/>
        <v>0</v>
      </c>
      <c r="P432" s="183">
        <f t="shared" si="100"/>
        <v>0</v>
      </c>
      <c r="Q432" s="183">
        <f t="shared" si="100"/>
        <v>0</v>
      </c>
      <c r="R432" s="183">
        <f t="shared" si="100"/>
        <v>0</v>
      </c>
      <c r="S432" s="194"/>
      <c r="T432" s="197"/>
      <c r="U432" s="186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</row>
    <row r="433" spans="1:82" s="7" customFormat="1" ht="12.75" customHeight="1" x14ac:dyDescent="0.2">
      <c r="A433" s="709">
        <v>1</v>
      </c>
      <c r="B433" s="411"/>
      <c r="C433" s="410"/>
      <c r="D433" s="410"/>
      <c r="E433" s="410"/>
      <c r="F433" s="410"/>
      <c r="G433" s="410"/>
      <c r="H433" s="411"/>
      <c r="I433" s="89"/>
      <c r="J433" s="91"/>
      <c r="K433" s="29"/>
      <c r="L433" s="29"/>
      <c r="M433" s="29"/>
      <c r="N433" s="30"/>
      <c r="O433" s="29"/>
      <c r="P433" s="29"/>
      <c r="Q433" s="29"/>
      <c r="R433" s="29"/>
      <c r="S433" s="150"/>
      <c r="T433" s="147"/>
      <c r="U433" s="44"/>
    </row>
    <row r="434" spans="1:82" s="3" customFormat="1" ht="12.75" customHeight="1" x14ac:dyDescent="0.2">
      <c r="A434" s="569" t="s">
        <v>1132</v>
      </c>
      <c r="B434" s="569"/>
      <c r="C434" s="196"/>
      <c r="D434" s="196"/>
      <c r="E434" s="178">
        <v>0</v>
      </c>
      <c r="F434" s="178"/>
      <c r="G434" s="178"/>
      <c r="H434" s="201"/>
      <c r="I434" s="178"/>
      <c r="J434" s="181"/>
      <c r="K434" s="183">
        <f>SUM(K433)</f>
        <v>0</v>
      </c>
      <c r="L434" s="183">
        <f t="shared" si="100"/>
        <v>0</v>
      </c>
      <c r="M434" s="183">
        <f t="shared" si="100"/>
        <v>0</v>
      </c>
      <c r="N434" s="183">
        <f t="shared" si="100"/>
        <v>0</v>
      </c>
      <c r="O434" s="183">
        <f t="shared" si="100"/>
        <v>0</v>
      </c>
      <c r="P434" s="183">
        <f t="shared" si="100"/>
        <v>0</v>
      </c>
      <c r="Q434" s="183">
        <f t="shared" si="100"/>
        <v>0</v>
      </c>
      <c r="R434" s="183">
        <f t="shared" si="100"/>
        <v>0</v>
      </c>
      <c r="S434" s="194"/>
      <c r="T434" s="197"/>
      <c r="U434" s="186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</row>
    <row r="435" spans="1:82" s="2" customFormat="1" ht="12.75" customHeight="1" x14ac:dyDescent="0.2">
      <c r="A435" s="410">
        <v>1</v>
      </c>
      <c r="B435" s="411" t="s">
        <v>1041</v>
      </c>
      <c r="C435" s="410" t="s">
        <v>1042</v>
      </c>
      <c r="D435" s="410" t="s">
        <v>172</v>
      </c>
      <c r="E435" s="410" t="s">
        <v>61</v>
      </c>
      <c r="F435" s="413"/>
      <c r="G435" s="410" t="s">
        <v>114</v>
      </c>
      <c r="H435" s="411" t="s">
        <v>1110</v>
      </c>
      <c r="I435" s="30">
        <v>2</v>
      </c>
      <c r="J435" s="95">
        <v>1</v>
      </c>
      <c r="K435" s="339">
        <v>354</v>
      </c>
      <c r="L435" s="339">
        <v>324</v>
      </c>
      <c r="M435" s="339">
        <v>0</v>
      </c>
      <c r="N435" s="95">
        <v>15</v>
      </c>
      <c r="O435" s="29">
        <f>'Раздел 2'!C435</f>
        <v>218736.93600000002</v>
      </c>
      <c r="P435" s="29">
        <v>0</v>
      </c>
      <c r="Q435" s="29">
        <v>0</v>
      </c>
      <c r="R435" s="29">
        <f>O435</f>
        <v>218736.93600000002</v>
      </c>
      <c r="S435" s="150">
        <f>O435/L435</f>
        <v>675.11400000000003</v>
      </c>
      <c r="T435" s="147">
        <v>16352.249405568886</v>
      </c>
      <c r="U435" s="44">
        <v>2027</v>
      </c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</row>
    <row r="436" spans="1:82" s="3" customFormat="1" ht="12.75" customHeight="1" x14ac:dyDescent="0.2">
      <c r="A436" s="569" t="s">
        <v>1133</v>
      </c>
      <c r="B436" s="569"/>
      <c r="C436" s="196"/>
      <c r="D436" s="196"/>
      <c r="E436" s="178">
        <v>1</v>
      </c>
      <c r="F436" s="178"/>
      <c r="G436" s="178"/>
      <c r="H436" s="179"/>
      <c r="I436" s="178"/>
      <c r="J436" s="181"/>
      <c r="K436" s="183">
        <f t="shared" ref="K436:R436" si="101">SUM(K435:K435)</f>
        <v>354</v>
      </c>
      <c r="L436" s="183">
        <f t="shared" si="101"/>
        <v>324</v>
      </c>
      <c r="M436" s="183">
        <f t="shared" si="101"/>
        <v>0</v>
      </c>
      <c r="N436" s="183">
        <f t="shared" si="101"/>
        <v>15</v>
      </c>
      <c r="O436" s="183">
        <f t="shared" si="101"/>
        <v>218736.93600000002</v>
      </c>
      <c r="P436" s="183">
        <f t="shared" si="101"/>
        <v>0</v>
      </c>
      <c r="Q436" s="183">
        <f t="shared" si="101"/>
        <v>0</v>
      </c>
      <c r="R436" s="183">
        <f t="shared" si="101"/>
        <v>218736.93600000002</v>
      </c>
      <c r="S436" s="194"/>
      <c r="T436" s="197"/>
      <c r="U436" s="186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</row>
    <row r="437" spans="1:82" s="5" customFormat="1" ht="13.35" customHeight="1" x14ac:dyDescent="0.2">
      <c r="A437" s="568" t="s">
        <v>103</v>
      </c>
      <c r="B437" s="568"/>
      <c r="C437" s="112"/>
      <c r="D437" s="112"/>
      <c r="E437" s="134">
        <f>E436+E434+E432</f>
        <v>1</v>
      </c>
      <c r="F437" s="134"/>
      <c r="G437" s="134"/>
      <c r="H437" s="134"/>
      <c r="I437" s="134"/>
      <c r="J437" s="134"/>
      <c r="K437" s="135">
        <f>K436+K434+K432</f>
        <v>354</v>
      </c>
      <c r="L437" s="135">
        <f>L436+L434+L432</f>
        <v>324</v>
      </c>
      <c r="M437" s="134">
        <f>M436+M434+M432</f>
        <v>0</v>
      </c>
      <c r="N437" s="136">
        <f>N436+N434+N432</f>
        <v>15</v>
      </c>
      <c r="O437" s="135">
        <f>O432+O434+O436</f>
        <v>218736.93600000002</v>
      </c>
      <c r="P437" s="134"/>
      <c r="Q437" s="134"/>
      <c r="R437" s="135">
        <f>R436+R434+R432</f>
        <v>218736.93600000002</v>
      </c>
      <c r="S437" s="140"/>
      <c r="T437" s="148"/>
      <c r="U437" s="56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2"/>
      <c r="AY437" s="12"/>
      <c r="AZ437" s="12"/>
      <c r="BA437" s="12"/>
      <c r="BB437" s="12"/>
      <c r="BC437" s="12"/>
      <c r="BD437" s="12"/>
      <c r="BE437" s="12"/>
      <c r="BF437" s="12"/>
      <c r="BG437" s="12"/>
      <c r="BH437" s="12"/>
      <c r="BI437" s="12"/>
      <c r="BJ437" s="12"/>
      <c r="BK437" s="12"/>
      <c r="BL437" s="12"/>
      <c r="BM437" s="12"/>
      <c r="BN437" s="12"/>
      <c r="BO437" s="12"/>
      <c r="BP437" s="12"/>
      <c r="BQ437" s="12"/>
      <c r="BR437" s="12"/>
      <c r="BS437" s="12"/>
      <c r="BT437" s="12"/>
      <c r="BU437" s="12"/>
      <c r="BV437" s="12"/>
      <c r="BW437" s="12"/>
      <c r="BX437" s="12"/>
      <c r="BY437" s="12"/>
      <c r="BZ437" s="12"/>
      <c r="CA437" s="12"/>
      <c r="CB437" s="12"/>
      <c r="CC437" s="12"/>
      <c r="CD437" s="12"/>
    </row>
    <row r="438" spans="1:82" s="2" customFormat="1" ht="13.35" customHeight="1" x14ac:dyDescent="0.2">
      <c r="A438" s="410"/>
      <c r="B438" s="701" t="s">
        <v>77</v>
      </c>
      <c r="C438" s="410"/>
      <c r="D438" s="410"/>
      <c r="E438" s="410"/>
      <c r="F438" s="410"/>
      <c r="G438" s="410"/>
      <c r="H438" s="411"/>
      <c r="I438" s="89"/>
      <c r="J438" s="91"/>
      <c r="K438" s="29"/>
      <c r="L438" s="29"/>
      <c r="M438" s="30"/>
      <c r="N438" s="95"/>
      <c r="O438" s="29"/>
      <c r="P438" s="29"/>
      <c r="Q438" s="29"/>
      <c r="R438" s="117"/>
      <c r="S438" s="150"/>
      <c r="T438" s="149"/>
      <c r="U438" s="44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</row>
    <row r="439" spans="1:82" s="2" customFormat="1" ht="12.75" customHeight="1" x14ac:dyDescent="0.2">
      <c r="A439" s="410">
        <v>1</v>
      </c>
      <c r="B439" s="360" t="s">
        <v>1778</v>
      </c>
      <c r="C439" s="361" t="s">
        <v>1779</v>
      </c>
      <c r="D439" s="361" t="s">
        <v>1413</v>
      </c>
      <c r="E439" s="361">
        <v>1963</v>
      </c>
      <c r="F439" s="417"/>
      <c r="G439" s="361" t="s">
        <v>114</v>
      </c>
      <c r="H439" s="444" t="s">
        <v>1529</v>
      </c>
      <c r="I439" s="361">
        <v>2</v>
      </c>
      <c r="J439" s="361">
        <v>1</v>
      </c>
      <c r="K439" s="395">
        <v>344.4</v>
      </c>
      <c r="L439" s="395">
        <v>314.39999999999998</v>
      </c>
      <c r="M439" s="506">
        <v>261</v>
      </c>
      <c r="N439" s="370">
        <v>8</v>
      </c>
      <c r="O439" s="29">
        <f>'Раздел 2'!C439</f>
        <v>33438.11</v>
      </c>
      <c r="P439" s="486">
        <v>0</v>
      </c>
      <c r="Q439" s="486">
        <v>0</v>
      </c>
      <c r="R439" s="498">
        <f t="shared" ref="R439:R450" si="102">O439</f>
        <v>33438.11</v>
      </c>
      <c r="S439" s="64">
        <f>R439/L439</f>
        <v>106.35531170483462</v>
      </c>
      <c r="T439" s="166">
        <v>12968.01</v>
      </c>
      <c r="U439" s="44">
        <v>2025</v>
      </c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</row>
    <row r="440" spans="1:82" s="2" customFormat="1" ht="12.75" customHeight="1" x14ac:dyDescent="0.2">
      <c r="A440" s="445">
        <v>2</v>
      </c>
      <c r="B440" s="449" t="s">
        <v>1495</v>
      </c>
      <c r="C440" s="445" t="s">
        <v>1496</v>
      </c>
      <c r="D440" s="445" t="s">
        <v>1231</v>
      </c>
      <c r="E440" s="445">
        <v>1980</v>
      </c>
      <c r="F440" s="704"/>
      <c r="G440" s="445" t="s">
        <v>114</v>
      </c>
      <c r="H440" s="462" t="s">
        <v>1176</v>
      </c>
      <c r="I440" s="435">
        <v>2</v>
      </c>
      <c r="J440" s="436">
        <v>3</v>
      </c>
      <c r="K440" s="437">
        <v>875.8</v>
      </c>
      <c r="L440" s="437">
        <v>875.8</v>
      </c>
      <c r="M440" s="437">
        <v>764.1</v>
      </c>
      <c r="N440" s="436">
        <v>18</v>
      </c>
      <c r="O440" s="29">
        <f>'Раздел 2'!C440</f>
        <v>5654378.4740000004</v>
      </c>
      <c r="P440" s="438">
        <v>0</v>
      </c>
      <c r="Q440" s="438">
        <v>0</v>
      </c>
      <c r="R440" s="438">
        <f t="shared" si="102"/>
        <v>5654378.4740000004</v>
      </c>
      <c r="S440" s="487">
        <f t="shared" ref="S440:S450" si="103">O440/L440</f>
        <v>6456.2439757935608</v>
      </c>
      <c r="T440" s="487">
        <v>29534.590000000004</v>
      </c>
      <c r="U440" s="476">
        <v>2025</v>
      </c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  <c r="BZ440" s="7"/>
      <c r="CA440" s="7"/>
      <c r="CB440" s="7"/>
      <c r="CC440" s="7"/>
      <c r="CD440" s="7"/>
    </row>
    <row r="441" spans="1:82" s="2" customFormat="1" ht="12.75" customHeight="1" x14ac:dyDescent="0.2">
      <c r="A441" s="410">
        <v>3</v>
      </c>
      <c r="B441" s="360" t="s">
        <v>1497</v>
      </c>
      <c r="C441" s="361" t="s">
        <v>1498</v>
      </c>
      <c r="D441" s="361" t="s">
        <v>1231</v>
      </c>
      <c r="E441" s="361">
        <v>1967</v>
      </c>
      <c r="F441" s="417"/>
      <c r="G441" s="361" t="s">
        <v>114</v>
      </c>
      <c r="H441" s="523" t="s">
        <v>1499</v>
      </c>
      <c r="I441" s="402">
        <v>2</v>
      </c>
      <c r="J441" s="85">
        <v>2</v>
      </c>
      <c r="K441" s="336">
        <v>417.3</v>
      </c>
      <c r="L441" s="336">
        <v>371.9</v>
      </c>
      <c r="M441" s="336">
        <v>371.9</v>
      </c>
      <c r="N441" s="85">
        <v>8</v>
      </c>
      <c r="O441" s="29">
        <f>'Раздел 2'!C441</f>
        <v>2590237.7152</v>
      </c>
      <c r="P441" s="29">
        <v>0</v>
      </c>
      <c r="Q441" s="29">
        <v>0</v>
      </c>
      <c r="R441" s="29">
        <f t="shared" si="102"/>
        <v>2590237.7152</v>
      </c>
      <c r="S441" s="150">
        <f t="shared" si="103"/>
        <v>6964.8768894864215</v>
      </c>
      <c r="T441" s="297">
        <v>40754.379999999997</v>
      </c>
      <c r="U441" s="44">
        <v>2025</v>
      </c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  <c r="CD441" s="7"/>
    </row>
    <row r="442" spans="1:82" s="2" customFormat="1" ht="12.75" customHeight="1" x14ac:dyDescent="0.2">
      <c r="A442" s="445">
        <v>4</v>
      </c>
      <c r="B442" s="425" t="s">
        <v>1254</v>
      </c>
      <c r="C442" s="445" t="s">
        <v>1256</v>
      </c>
      <c r="D442" s="445" t="s">
        <v>175</v>
      </c>
      <c r="E442" s="445">
        <v>1974</v>
      </c>
      <c r="F442" s="704"/>
      <c r="G442" s="445" t="s">
        <v>114</v>
      </c>
      <c r="H442" s="449" t="s">
        <v>105</v>
      </c>
      <c r="I442" s="435">
        <v>2</v>
      </c>
      <c r="J442" s="436">
        <v>2</v>
      </c>
      <c r="K442" s="437">
        <v>575.70000000000005</v>
      </c>
      <c r="L442" s="437">
        <v>518.5</v>
      </c>
      <c r="M442" s="437">
        <v>514.20000000000005</v>
      </c>
      <c r="N442" s="436">
        <v>13</v>
      </c>
      <c r="O442" s="29">
        <f>'Раздел 2'!C442</f>
        <v>7345449.1370820003</v>
      </c>
      <c r="P442" s="29">
        <v>0</v>
      </c>
      <c r="Q442" s="29">
        <v>0</v>
      </c>
      <c r="R442" s="29">
        <f t="shared" si="102"/>
        <v>7345449.1370820003</v>
      </c>
      <c r="S442" s="150">
        <f t="shared" si="103"/>
        <v>14166.729290418516</v>
      </c>
      <c r="T442" s="147">
        <v>40754.379999999997</v>
      </c>
      <c r="U442" s="400">
        <v>2025</v>
      </c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  <c r="CD442" s="7"/>
    </row>
    <row r="443" spans="1:82" s="2" customFormat="1" ht="12.75" customHeight="1" x14ac:dyDescent="0.2">
      <c r="A443" s="410">
        <v>5</v>
      </c>
      <c r="B443" s="425" t="s">
        <v>1255</v>
      </c>
      <c r="C443" s="445" t="s">
        <v>1257</v>
      </c>
      <c r="D443" s="445" t="s">
        <v>175</v>
      </c>
      <c r="E443" s="445">
        <v>1974</v>
      </c>
      <c r="F443" s="704"/>
      <c r="G443" s="445" t="s">
        <v>114</v>
      </c>
      <c r="H443" s="462" t="s">
        <v>104</v>
      </c>
      <c r="I443" s="435">
        <v>2</v>
      </c>
      <c r="J443" s="436">
        <v>2</v>
      </c>
      <c r="K443" s="437">
        <v>522.4</v>
      </c>
      <c r="L443" s="437">
        <v>500.3</v>
      </c>
      <c r="M443" s="437">
        <v>455.7</v>
      </c>
      <c r="N443" s="436">
        <v>13</v>
      </c>
      <c r="O443" s="29">
        <f>'Раздел 2'!C443</f>
        <v>7087496.9180715997</v>
      </c>
      <c r="P443" s="29">
        <v>0</v>
      </c>
      <c r="Q443" s="29">
        <v>0</v>
      </c>
      <c r="R443" s="29">
        <f t="shared" si="102"/>
        <v>7087496.9180715997</v>
      </c>
      <c r="S443" s="150">
        <f t="shared" si="103"/>
        <v>14166.493939779331</v>
      </c>
      <c r="T443" s="147">
        <v>40754.379999999997</v>
      </c>
      <c r="U443" s="400">
        <v>2025</v>
      </c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</row>
    <row r="444" spans="1:82" s="2" customFormat="1" ht="12.75" customHeight="1" x14ac:dyDescent="0.2">
      <c r="A444" s="445">
        <v>6</v>
      </c>
      <c r="B444" s="425" t="s">
        <v>1501</v>
      </c>
      <c r="C444" s="361" t="s">
        <v>1502</v>
      </c>
      <c r="D444" s="361" t="s">
        <v>175</v>
      </c>
      <c r="E444" s="370">
        <v>1974</v>
      </c>
      <c r="F444" s="417"/>
      <c r="G444" s="376" t="s">
        <v>114</v>
      </c>
      <c r="H444" s="427" t="s">
        <v>104</v>
      </c>
      <c r="I444" s="98">
        <v>2</v>
      </c>
      <c r="J444" s="98">
        <v>2</v>
      </c>
      <c r="K444" s="337">
        <v>524</v>
      </c>
      <c r="L444" s="337">
        <v>491.4</v>
      </c>
      <c r="M444" s="337">
        <v>323.7</v>
      </c>
      <c r="N444" s="98">
        <v>15</v>
      </c>
      <c r="O444" s="29">
        <f>'Раздел 2'!C444</f>
        <v>580449.7389600001</v>
      </c>
      <c r="P444" s="29">
        <v>0</v>
      </c>
      <c r="Q444" s="29">
        <v>0</v>
      </c>
      <c r="R444" s="29">
        <f t="shared" si="102"/>
        <v>580449.7389600001</v>
      </c>
      <c r="S444" s="150">
        <f t="shared" si="103"/>
        <v>1181.2164000000002</v>
      </c>
      <c r="T444" s="292">
        <v>39373.880000000005</v>
      </c>
      <c r="U444" s="400">
        <v>2025</v>
      </c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  <c r="BZ444" s="7"/>
      <c r="CA444" s="7"/>
      <c r="CB444" s="7"/>
      <c r="CC444" s="7"/>
      <c r="CD444" s="7"/>
    </row>
    <row r="445" spans="1:82" s="2" customFormat="1" ht="12.75" customHeight="1" x14ac:dyDescent="0.2">
      <c r="A445" s="410">
        <v>7</v>
      </c>
      <c r="B445" s="425" t="s">
        <v>1503</v>
      </c>
      <c r="C445" s="361" t="s">
        <v>1504</v>
      </c>
      <c r="D445" s="361" t="s">
        <v>175</v>
      </c>
      <c r="E445" s="370">
        <v>1974</v>
      </c>
      <c r="F445" s="417"/>
      <c r="G445" s="376" t="s">
        <v>114</v>
      </c>
      <c r="H445" s="427" t="s">
        <v>104</v>
      </c>
      <c r="I445" s="98">
        <v>2</v>
      </c>
      <c r="J445" s="98">
        <v>2</v>
      </c>
      <c r="K445" s="337">
        <v>546.6</v>
      </c>
      <c r="L445" s="337">
        <v>500.5</v>
      </c>
      <c r="M445" s="337">
        <v>500.5</v>
      </c>
      <c r="N445" s="98">
        <v>12</v>
      </c>
      <c r="O445" s="29">
        <f>'Раздел 2'!C445</f>
        <v>407951.34379999997</v>
      </c>
      <c r="P445" s="29">
        <v>0</v>
      </c>
      <c r="Q445" s="29">
        <v>0</v>
      </c>
      <c r="R445" s="29">
        <f t="shared" si="102"/>
        <v>407951.34379999997</v>
      </c>
      <c r="S445" s="150">
        <f t="shared" si="103"/>
        <v>815.08759999999995</v>
      </c>
      <c r="T445" s="292">
        <v>40754.379999999997</v>
      </c>
      <c r="U445" s="44">
        <v>2025</v>
      </c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  <c r="BZ445" s="7"/>
      <c r="CA445" s="7"/>
      <c r="CB445" s="7"/>
      <c r="CC445" s="7"/>
      <c r="CD445" s="7"/>
    </row>
    <row r="446" spans="1:82" s="2" customFormat="1" ht="12.75" customHeight="1" x14ac:dyDescent="0.2">
      <c r="A446" s="445">
        <v>8</v>
      </c>
      <c r="B446" s="425" t="s">
        <v>1505</v>
      </c>
      <c r="C446" s="361" t="s">
        <v>1506</v>
      </c>
      <c r="D446" s="361" t="s">
        <v>175</v>
      </c>
      <c r="E446" s="370">
        <v>1982</v>
      </c>
      <c r="F446" s="417"/>
      <c r="G446" s="376" t="s">
        <v>114</v>
      </c>
      <c r="H446" s="427" t="s">
        <v>104</v>
      </c>
      <c r="I446" s="98">
        <v>2</v>
      </c>
      <c r="J446" s="98">
        <v>1</v>
      </c>
      <c r="K446" s="337">
        <v>672.6</v>
      </c>
      <c r="L446" s="337">
        <v>560.4</v>
      </c>
      <c r="M446" s="337">
        <v>249</v>
      </c>
      <c r="N446" s="98">
        <v>21</v>
      </c>
      <c r="O446" s="29">
        <f>'Раздел 2'!C446</f>
        <v>456775.09104000003</v>
      </c>
      <c r="P446" s="29">
        <v>0</v>
      </c>
      <c r="Q446" s="29">
        <v>0</v>
      </c>
      <c r="R446" s="29">
        <f t="shared" si="102"/>
        <v>456775.09104000003</v>
      </c>
      <c r="S446" s="150">
        <f t="shared" si="103"/>
        <v>815.08760000000007</v>
      </c>
      <c r="T446" s="297">
        <v>40754.379999999997</v>
      </c>
      <c r="U446" s="44">
        <v>2025</v>
      </c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  <c r="BZ446" s="7"/>
      <c r="CA446" s="7"/>
      <c r="CB446" s="7"/>
      <c r="CC446" s="7"/>
      <c r="CD446" s="7"/>
    </row>
    <row r="447" spans="1:82" s="2" customFormat="1" ht="12.75" customHeight="1" x14ac:dyDescent="0.2">
      <c r="A447" s="410">
        <v>9</v>
      </c>
      <c r="B447" s="425" t="s">
        <v>1507</v>
      </c>
      <c r="C447" s="376" t="s">
        <v>1508</v>
      </c>
      <c r="D447" s="376" t="s">
        <v>175</v>
      </c>
      <c r="E447" s="370">
        <v>1980</v>
      </c>
      <c r="F447" s="417"/>
      <c r="G447" s="376" t="s">
        <v>114</v>
      </c>
      <c r="H447" s="427" t="s">
        <v>104</v>
      </c>
      <c r="I447" s="98">
        <v>2</v>
      </c>
      <c r="J447" s="98">
        <v>3</v>
      </c>
      <c r="K447" s="337">
        <v>977.1</v>
      </c>
      <c r="L447" s="337">
        <v>875.2</v>
      </c>
      <c r="M447" s="337">
        <v>0</v>
      </c>
      <c r="N447" s="98">
        <v>18</v>
      </c>
      <c r="O447" s="29">
        <f>'Раздел 2'!C447</f>
        <v>8234809.4826640002</v>
      </c>
      <c r="P447" s="29">
        <v>0</v>
      </c>
      <c r="Q447" s="29">
        <v>0</v>
      </c>
      <c r="R447" s="29">
        <f t="shared" si="102"/>
        <v>8234809.4826640002</v>
      </c>
      <c r="S447" s="150">
        <f t="shared" si="103"/>
        <v>9409.060195</v>
      </c>
      <c r="T447" s="292">
        <v>40754.379999999997</v>
      </c>
      <c r="U447" s="44">
        <v>2025</v>
      </c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  <c r="BZ447" s="7"/>
      <c r="CA447" s="7"/>
      <c r="CB447" s="7"/>
      <c r="CC447" s="7"/>
      <c r="CD447" s="7"/>
    </row>
    <row r="448" spans="1:82" s="2" customFormat="1" ht="12.75" customHeight="1" x14ac:dyDescent="0.2">
      <c r="A448" s="445">
        <v>10</v>
      </c>
      <c r="B448" s="425" t="s">
        <v>1509</v>
      </c>
      <c r="C448" s="361" t="s">
        <v>1510</v>
      </c>
      <c r="D448" s="361" t="s">
        <v>175</v>
      </c>
      <c r="E448" s="370">
        <v>1989</v>
      </c>
      <c r="F448" s="417"/>
      <c r="G448" s="376" t="s">
        <v>114</v>
      </c>
      <c r="H448" s="717" t="s">
        <v>1176</v>
      </c>
      <c r="I448" s="98">
        <v>2</v>
      </c>
      <c r="J448" s="98">
        <v>3</v>
      </c>
      <c r="K448" s="337">
        <v>1109.8</v>
      </c>
      <c r="L448" s="337">
        <v>1031.0999999999999</v>
      </c>
      <c r="M448" s="337">
        <v>0</v>
      </c>
      <c r="N448" s="98">
        <v>18</v>
      </c>
      <c r="O448" s="29">
        <f>'Раздел 2'!C448</f>
        <v>565665.57999999996</v>
      </c>
      <c r="P448" s="29">
        <v>0</v>
      </c>
      <c r="Q448" s="29">
        <v>0</v>
      </c>
      <c r="R448" s="29">
        <f t="shared" si="102"/>
        <v>565665.57999999996</v>
      </c>
      <c r="S448" s="150">
        <f t="shared" si="103"/>
        <v>548.60399573271263</v>
      </c>
      <c r="T448" s="292">
        <v>40754.379999999997</v>
      </c>
      <c r="U448" s="44">
        <v>2025</v>
      </c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  <c r="BZ448" s="7"/>
      <c r="CA448" s="7"/>
      <c r="CB448" s="7"/>
      <c r="CC448" s="7"/>
      <c r="CD448" s="7"/>
    </row>
    <row r="449" spans="1:82" s="2" customFormat="1" ht="12.75" customHeight="1" x14ac:dyDescent="0.2">
      <c r="A449" s="410">
        <v>11</v>
      </c>
      <c r="B449" s="425" t="s">
        <v>383</v>
      </c>
      <c r="C449" s="361" t="s">
        <v>384</v>
      </c>
      <c r="D449" s="361" t="s">
        <v>168</v>
      </c>
      <c r="E449" s="420" t="s">
        <v>117</v>
      </c>
      <c r="F449" s="417"/>
      <c r="G449" s="417" t="s">
        <v>113</v>
      </c>
      <c r="H449" s="360" t="s">
        <v>1101</v>
      </c>
      <c r="I449" s="52">
        <v>5</v>
      </c>
      <c r="J449" s="85">
        <v>3</v>
      </c>
      <c r="K449" s="336">
        <v>2798.2</v>
      </c>
      <c r="L449" s="336">
        <v>2619.9</v>
      </c>
      <c r="M449" s="336">
        <v>0</v>
      </c>
      <c r="N449" s="85">
        <v>48</v>
      </c>
      <c r="O449" s="29">
        <f>'Раздел 2'!C449</f>
        <v>696864</v>
      </c>
      <c r="P449" s="29">
        <v>0</v>
      </c>
      <c r="Q449" s="29">
        <v>0</v>
      </c>
      <c r="R449" s="29">
        <f t="shared" si="102"/>
        <v>696864</v>
      </c>
      <c r="S449" s="150">
        <f t="shared" si="103"/>
        <v>265.98877819764112</v>
      </c>
      <c r="T449" s="297">
        <v>13475.81310178364</v>
      </c>
      <c r="U449" s="44">
        <v>2025</v>
      </c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  <c r="BZ449" s="7"/>
      <c r="CA449" s="7"/>
      <c r="CB449" s="7"/>
      <c r="CC449" s="7"/>
      <c r="CD449" s="7"/>
    </row>
    <row r="450" spans="1:82" s="2" customFormat="1" ht="12.75" customHeight="1" x14ac:dyDescent="0.2">
      <c r="A450" s="410">
        <v>12</v>
      </c>
      <c r="B450" s="425" t="s">
        <v>375</v>
      </c>
      <c r="C450" s="361" t="s">
        <v>376</v>
      </c>
      <c r="D450" s="361" t="s">
        <v>168</v>
      </c>
      <c r="E450" s="420" t="s">
        <v>121</v>
      </c>
      <c r="F450" s="417"/>
      <c r="G450" s="417" t="s">
        <v>113</v>
      </c>
      <c r="H450" s="427" t="s">
        <v>104</v>
      </c>
      <c r="I450" s="52">
        <v>2</v>
      </c>
      <c r="J450" s="85">
        <v>3</v>
      </c>
      <c r="K450" s="336">
        <v>1022.8</v>
      </c>
      <c r="L450" s="336">
        <v>945.3</v>
      </c>
      <c r="M450" s="336">
        <v>0</v>
      </c>
      <c r="N450" s="52">
        <v>22</v>
      </c>
      <c r="O450" s="29">
        <f>'Раздел 2'!C450</f>
        <v>558933.20279999997</v>
      </c>
      <c r="P450" s="29">
        <v>0</v>
      </c>
      <c r="Q450" s="29">
        <v>0</v>
      </c>
      <c r="R450" s="29">
        <f t="shared" si="102"/>
        <v>558933.20279999997</v>
      </c>
      <c r="S450" s="150">
        <f t="shared" si="103"/>
        <v>591.27599999999995</v>
      </c>
      <c r="T450" s="297">
        <v>20640.134964235269</v>
      </c>
      <c r="U450" s="44">
        <v>2025</v>
      </c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  <c r="BZ450" s="7"/>
      <c r="CA450" s="7"/>
      <c r="CB450" s="7"/>
      <c r="CC450" s="7"/>
      <c r="CD450" s="7"/>
    </row>
    <row r="451" spans="1:82" s="3" customFormat="1" ht="12.75" customHeight="1" x14ac:dyDescent="0.2">
      <c r="A451" s="570" t="s">
        <v>1134</v>
      </c>
      <c r="B451" s="571"/>
      <c r="C451" s="196"/>
      <c r="D451" s="196"/>
      <c r="E451" s="178">
        <v>12</v>
      </c>
      <c r="F451" s="178"/>
      <c r="G451" s="178"/>
      <c r="H451" s="179"/>
      <c r="I451" s="178"/>
      <c r="J451" s="181"/>
      <c r="K451" s="183">
        <f t="shared" ref="K451:R451" si="104">SUM(K439:K450)</f>
        <v>10386.700000000001</v>
      </c>
      <c r="L451" s="183">
        <f t="shared" si="104"/>
        <v>9604.6999999999989</v>
      </c>
      <c r="M451" s="183">
        <f t="shared" si="104"/>
        <v>3440.1</v>
      </c>
      <c r="N451" s="183">
        <f t="shared" si="104"/>
        <v>214</v>
      </c>
      <c r="O451" s="183">
        <f t="shared" si="104"/>
        <v>34212448.793617599</v>
      </c>
      <c r="P451" s="183">
        <f t="shared" si="104"/>
        <v>0</v>
      </c>
      <c r="Q451" s="183">
        <f t="shared" si="104"/>
        <v>0</v>
      </c>
      <c r="R451" s="183">
        <f t="shared" si="104"/>
        <v>34212448.793617599</v>
      </c>
      <c r="S451" s="194"/>
      <c r="T451" s="197"/>
      <c r="U451" s="204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  <c r="BZ451" s="7"/>
      <c r="CA451" s="7"/>
      <c r="CB451" s="7"/>
      <c r="CC451" s="7"/>
      <c r="CD451" s="7"/>
    </row>
    <row r="452" spans="1:82" s="2" customFormat="1" ht="12.75" customHeight="1" x14ac:dyDescent="0.2">
      <c r="A452" s="410">
        <v>1</v>
      </c>
      <c r="B452" s="411" t="s">
        <v>1501</v>
      </c>
      <c r="C452" s="410" t="s">
        <v>1502</v>
      </c>
      <c r="D452" s="410" t="s">
        <v>175</v>
      </c>
      <c r="E452" s="421">
        <v>1974</v>
      </c>
      <c r="F452" s="413"/>
      <c r="G452" s="426" t="s">
        <v>114</v>
      </c>
      <c r="H452" s="427" t="s">
        <v>104</v>
      </c>
      <c r="I452" s="104">
        <v>2</v>
      </c>
      <c r="J452" s="104">
        <v>2</v>
      </c>
      <c r="K452" s="338">
        <v>524</v>
      </c>
      <c r="L452" s="338">
        <v>491.4</v>
      </c>
      <c r="M452" s="338">
        <v>323.7</v>
      </c>
      <c r="N452" s="104">
        <v>15</v>
      </c>
      <c r="O452" s="29">
        <f>'Раздел 2'!C452</f>
        <v>6881257.7732807994</v>
      </c>
      <c r="P452" s="29">
        <v>0</v>
      </c>
      <c r="Q452" s="29">
        <v>0</v>
      </c>
      <c r="R452" s="29">
        <f t="shared" ref="R452:R462" si="105">O452</f>
        <v>6881257.7732807994</v>
      </c>
      <c r="S452" s="150">
        <f t="shared" ref="S452:S462" si="106">O452/L452</f>
        <v>14003.373571999999</v>
      </c>
      <c r="T452" s="294">
        <v>39373.880000000005</v>
      </c>
      <c r="U452" s="44">
        <v>2026</v>
      </c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  <c r="BZ452" s="7"/>
      <c r="CA452" s="7"/>
      <c r="CB452" s="7"/>
      <c r="CC452" s="7"/>
      <c r="CD452" s="7"/>
    </row>
    <row r="453" spans="1:82" s="2" customFormat="1" ht="12.75" customHeight="1" x14ac:dyDescent="0.2">
      <c r="A453" s="410">
        <v>2</v>
      </c>
      <c r="B453" s="411" t="s">
        <v>1503</v>
      </c>
      <c r="C453" s="410" t="s">
        <v>1504</v>
      </c>
      <c r="D453" s="410" t="s">
        <v>175</v>
      </c>
      <c r="E453" s="421">
        <v>1974</v>
      </c>
      <c r="F453" s="413"/>
      <c r="G453" s="426" t="s">
        <v>114</v>
      </c>
      <c r="H453" s="427" t="s">
        <v>104</v>
      </c>
      <c r="I453" s="104">
        <v>2</v>
      </c>
      <c r="J453" s="104">
        <v>2</v>
      </c>
      <c r="K453" s="338">
        <v>546.6</v>
      </c>
      <c r="L453" s="338">
        <v>500.5</v>
      </c>
      <c r="M453" s="338">
        <v>500.5</v>
      </c>
      <c r="N453" s="104">
        <v>12</v>
      </c>
      <c r="O453" s="29">
        <f>'Раздел 2'!C453</f>
        <v>7008688.472786</v>
      </c>
      <c r="P453" s="29">
        <v>0</v>
      </c>
      <c r="Q453" s="29">
        <v>0</v>
      </c>
      <c r="R453" s="29">
        <f t="shared" si="105"/>
        <v>7008688.472786</v>
      </c>
      <c r="S453" s="150">
        <f t="shared" si="106"/>
        <v>14003.373572</v>
      </c>
      <c r="T453" s="294">
        <v>40754.379999999997</v>
      </c>
      <c r="U453" s="44">
        <v>2026</v>
      </c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  <c r="BZ453" s="7"/>
      <c r="CA453" s="7"/>
      <c r="CB453" s="7"/>
      <c r="CC453" s="7"/>
      <c r="CD453" s="7"/>
    </row>
    <row r="454" spans="1:82" s="2" customFormat="1" ht="12.75" customHeight="1" x14ac:dyDescent="0.2">
      <c r="A454" s="410">
        <v>3</v>
      </c>
      <c r="B454" s="411" t="s">
        <v>1505</v>
      </c>
      <c r="C454" s="410" t="s">
        <v>1506</v>
      </c>
      <c r="D454" s="410" t="s">
        <v>175</v>
      </c>
      <c r="E454" s="421">
        <v>1982</v>
      </c>
      <c r="F454" s="413"/>
      <c r="G454" s="426" t="s">
        <v>114</v>
      </c>
      <c r="H454" s="427" t="s">
        <v>104</v>
      </c>
      <c r="I454" s="104">
        <v>2</v>
      </c>
      <c r="J454" s="104">
        <v>1</v>
      </c>
      <c r="K454" s="338">
        <v>672.6</v>
      </c>
      <c r="L454" s="338">
        <v>560.4</v>
      </c>
      <c r="M454" s="338">
        <v>249</v>
      </c>
      <c r="N454" s="104">
        <v>21</v>
      </c>
      <c r="O454" s="29">
        <f>'Раздел 2'!C454</f>
        <v>7847490.5497487998</v>
      </c>
      <c r="P454" s="29">
        <v>0</v>
      </c>
      <c r="Q454" s="29">
        <v>0</v>
      </c>
      <c r="R454" s="29">
        <f t="shared" si="105"/>
        <v>7847490.5497487998</v>
      </c>
      <c r="S454" s="150">
        <f t="shared" si="106"/>
        <v>14003.373572</v>
      </c>
      <c r="T454" s="332">
        <v>40754.379999999997</v>
      </c>
      <c r="U454" s="44">
        <v>2026</v>
      </c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  <c r="BZ454" s="7"/>
      <c r="CA454" s="7"/>
      <c r="CB454" s="7"/>
      <c r="CC454" s="7"/>
      <c r="CD454" s="7"/>
    </row>
    <row r="455" spans="1:82" s="2" customFormat="1" ht="12.75" customHeight="1" x14ac:dyDescent="0.2">
      <c r="A455" s="410">
        <v>4</v>
      </c>
      <c r="B455" s="411" t="s">
        <v>377</v>
      </c>
      <c r="C455" s="410" t="s">
        <v>378</v>
      </c>
      <c r="D455" s="410" t="s">
        <v>168</v>
      </c>
      <c r="E455" s="420" t="s">
        <v>125</v>
      </c>
      <c r="F455" s="413"/>
      <c r="G455" s="410" t="s">
        <v>114</v>
      </c>
      <c r="H455" s="427" t="s">
        <v>104</v>
      </c>
      <c r="I455" s="30">
        <v>2</v>
      </c>
      <c r="J455" s="95">
        <v>2</v>
      </c>
      <c r="K455" s="339">
        <v>502</v>
      </c>
      <c r="L455" s="339">
        <v>391.1</v>
      </c>
      <c r="M455" s="339">
        <v>0</v>
      </c>
      <c r="N455" s="30">
        <v>13</v>
      </c>
      <c r="O455" s="29">
        <f>'Раздел 2'!C455</f>
        <v>265098.53080000001</v>
      </c>
      <c r="P455" s="29">
        <v>0</v>
      </c>
      <c r="Q455" s="29">
        <v>0</v>
      </c>
      <c r="R455" s="29">
        <f t="shared" si="105"/>
        <v>265098.53080000001</v>
      </c>
      <c r="S455" s="150">
        <f t="shared" si="106"/>
        <v>677.82799999999997</v>
      </c>
      <c r="T455" s="168">
        <v>20446.332283725089</v>
      </c>
      <c r="U455" s="44">
        <v>2026</v>
      </c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  <c r="BZ455" s="7"/>
      <c r="CA455" s="7"/>
      <c r="CB455" s="7"/>
      <c r="CC455" s="7"/>
      <c r="CD455" s="7"/>
    </row>
    <row r="456" spans="1:82" s="2" customFormat="1" ht="12.75" customHeight="1" x14ac:dyDescent="0.2">
      <c r="A456" s="410">
        <v>5</v>
      </c>
      <c r="B456" s="360" t="s">
        <v>379</v>
      </c>
      <c r="C456" s="361" t="s">
        <v>380</v>
      </c>
      <c r="D456" s="361" t="s">
        <v>168</v>
      </c>
      <c r="E456" s="361" t="s">
        <v>125</v>
      </c>
      <c r="F456" s="417"/>
      <c r="G456" s="361" t="s">
        <v>114</v>
      </c>
      <c r="H456" s="427" t="s">
        <v>104</v>
      </c>
      <c r="I456" s="52">
        <v>2</v>
      </c>
      <c r="J456" s="85">
        <v>2</v>
      </c>
      <c r="K456" s="336">
        <v>548.79999999999995</v>
      </c>
      <c r="L456" s="336">
        <v>490</v>
      </c>
      <c r="M456" s="336">
        <v>0</v>
      </c>
      <c r="N456" s="52">
        <v>12</v>
      </c>
      <c r="O456" s="29">
        <f>'Раздел 2'!C456</f>
        <v>332135.71999999997</v>
      </c>
      <c r="P456" s="29">
        <v>0</v>
      </c>
      <c r="Q456" s="29">
        <v>0</v>
      </c>
      <c r="R456" s="29">
        <f t="shared" si="105"/>
        <v>332135.71999999997</v>
      </c>
      <c r="S456" s="150">
        <f t="shared" si="106"/>
        <v>677.82799999999997</v>
      </c>
      <c r="T456" s="147">
        <v>20741.033086249387</v>
      </c>
      <c r="U456" s="44">
        <v>2026</v>
      </c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  <c r="BZ456" s="7"/>
      <c r="CA456" s="7"/>
      <c r="CB456" s="7"/>
      <c r="CC456" s="7"/>
      <c r="CD456" s="7"/>
    </row>
    <row r="457" spans="1:82" s="2" customFormat="1" ht="12.75" customHeight="1" x14ac:dyDescent="0.2">
      <c r="A457" s="410">
        <v>6</v>
      </c>
      <c r="B457" s="360" t="s">
        <v>381</v>
      </c>
      <c r="C457" s="361" t="s">
        <v>382</v>
      </c>
      <c r="D457" s="361" t="s">
        <v>168</v>
      </c>
      <c r="E457" s="361" t="s">
        <v>125</v>
      </c>
      <c r="F457" s="417"/>
      <c r="G457" s="361" t="s">
        <v>114</v>
      </c>
      <c r="H457" s="427" t="s">
        <v>104</v>
      </c>
      <c r="I457" s="52">
        <v>2</v>
      </c>
      <c r="J457" s="85">
        <v>2</v>
      </c>
      <c r="K457" s="336">
        <v>547.79999999999995</v>
      </c>
      <c r="L457" s="336">
        <v>487.4</v>
      </c>
      <c r="M457" s="336">
        <v>0</v>
      </c>
      <c r="N457" s="52">
        <v>12</v>
      </c>
      <c r="O457" s="29">
        <f>'Раздел 2'!C457</f>
        <v>330373.36719999998</v>
      </c>
      <c r="P457" s="29">
        <v>0</v>
      </c>
      <c r="Q457" s="29">
        <v>0</v>
      </c>
      <c r="R457" s="29">
        <f t="shared" si="105"/>
        <v>330373.36719999998</v>
      </c>
      <c r="S457" s="150">
        <f t="shared" si="106"/>
        <v>677.82799999999997</v>
      </c>
      <c r="T457" s="147">
        <v>20813.679591138505</v>
      </c>
      <c r="U457" s="44">
        <v>2026</v>
      </c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</row>
    <row r="458" spans="1:82" s="2" customFormat="1" ht="12.75" customHeight="1" x14ac:dyDescent="0.2">
      <c r="A458" s="410">
        <v>7</v>
      </c>
      <c r="B458" s="360" t="s">
        <v>373</v>
      </c>
      <c r="C458" s="361" t="s">
        <v>374</v>
      </c>
      <c r="D458" s="361" t="s">
        <v>168</v>
      </c>
      <c r="E458" s="361" t="s">
        <v>130</v>
      </c>
      <c r="F458" s="417"/>
      <c r="G458" s="361" t="s">
        <v>114</v>
      </c>
      <c r="H458" s="427" t="s">
        <v>104</v>
      </c>
      <c r="I458" s="52">
        <v>2</v>
      </c>
      <c r="J458" s="85">
        <v>3</v>
      </c>
      <c r="K458" s="336">
        <v>1073.4000000000001</v>
      </c>
      <c r="L458" s="336">
        <v>982.5</v>
      </c>
      <c r="M458" s="336">
        <v>0</v>
      </c>
      <c r="N458" s="52">
        <v>21</v>
      </c>
      <c r="O458" s="29">
        <f>'Раздел 2'!C458</f>
        <v>580928.67000000004</v>
      </c>
      <c r="P458" s="29">
        <v>0</v>
      </c>
      <c r="Q458" s="29">
        <v>0</v>
      </c>
      <c r="R458" s="29">
        <f t="shared" si="105"/>
        <v>580928.67000000004</v>
      </c>
      <c r="S458" s="150">
        <f t="shared" si="106"/>
        <v>591.27600000000007</v>
      </c>
      <c r="T458" s="147">
        <v>20232.12006068711</v>
      </c>
      <c r="U458" s="44">
        <v>2026</v>
      </c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  <c r="BZ458" s="7"/>
      <c r="CA458" s="7"/>
      <c r="CB458" s="7"/>
      <c r="CC458" s="7"/>
      <c r="CD458" s="7"/>
    </row>
    <row r="459" spans="1:82" s="2" customFormat="1" ht="12.75" customHeight="1" x14ac:dyDescent="0.2">
      <c r="A459" s="410">
        <v>8</v>
      </c>
      <c r="B459" s="425" t="s">
        <v>693</v>
      </c>
      <c r="C459" s="361" t="s">
        <v>694</v>
      </c>
      <c r="D459" s="361" t="s">
        <v>174</v>
      </c>
      <c r="E459" s="361" t="s">
        <v>138</v>
      </c>
      <c r="F459" s="417"/>
      <c r="G459" s="361" t="s">
        <v>114</v>
      </c>
      <c r="H459" s="360" t="s">
        <v>1110</v>
      </c>
      <c r="I459" s="52">
        <v>2</v>
      </c>
      <c r="J459" s="85">
        <v>2</v>
      </c>
      <c r="K459" s="336">
        <v>470</v>
      </c>
      <c r="L459" s="336">
        <v>260</v>
      </c>
      <c r="M459" s="336">
        <v>0</v>
      </c>
      <c r="N459" s="85">
        <v>10</v>
      </c>
      <c r="O459" s="29">
        <f>'Раздел 2'!C459</f>
        <v>176235.28</v>
      </c>
      <c r="P459" s="45">
        <v>0</v>
      </c>
      <c r="Q459" s="45">
        <v>0</v>
      </c>
      <c r="R459" s="29">
        <f t="shared" si="105"/>
        <v>176235.28</v>
      </c>
      <c r="S459" s="150">
        <f t="shared" si="106"/>
        <v>677.82799999999997</v>
      </c>
      <c r="T459" s="292">
        <v>27054.764661886464</v>
      </c>
      <c r="U459" s="44">
        <v>2026</v>
      </c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</row>
    <row r="460" spans="1:82" s="2" customFormat="1" ht="12.75" customHeight="1" x14ac:dyDescent="0.2">
      <c r="A460" s="410">
        <v>9</v>
      </c>
      <c r="B460" s="425" t="s">
        <v>699</v>
      </c>
      <c r="C460" s="361" t="s">
        <v>700</v>
      </c>
      <c r="D460" s="361" t="s">
        <v>174</v>
      </c>
      <c r="E460" s="361" t="s">
        <v>137</v>
      </c>
      <c r="F460" s="417"/>
      <c r="G460" s="417" t="s">
        <v>113</v>
      </c>
      <c r="H460" s="427" t="s">
        <v>104</v>
      </c>
      <c r="I460" s="52">
        <v>2</v>
      </c>
      <c r="J460" s="85">
        <v>2</v>
      </c>
      <c r="K460" s="336">
        <v>658.9</v>
      </c>
      <c r="L460" s="336">
        <v>578.1</v>
      </c>
      <c r="M460" s="336">
        <v>0</v>
      </c>
      <c r="N460" s="85">
        <v>12</v>
      </c>
      <c r="O460" s="29">
        <f>'Раздел 2'!C460</f>
        <v>391852.36680000002</v>
      </c>
      <c r="P460" s="45">
        <v>0</v>
      </c>
      <c r="Q460" s="45">
        <v>0</v>
      </c>
      <c r="R460" s="29">
        <f t="shared" si="105"/>
        <v>391852.36680000002</v>
      </c>
      <c r="S460" s="150">
        <f t="shared" si="106"/>
        <v>677.82799999999997</v>
      </c>
      <c r="T460" s="292">
        <v>21798.500698658852</v>
      </c>
      <c r="U460" s="44">
        <v>2026</v>
      </c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  <c r="CD460" s="7"/>
    </row>
    <row r="461" spans="1:82" s="2" customFormat="1" ht="12.75" customHeight="1" x14ac:dyDescent="0.2">
      <c r="A461" s="410">
        <v>10</v>
      </c>
      <c r="B461" s="425" t="s">
        <v>695</v>
      </c>
      <c r="C461" s="361" t="s">
        <v>696</v>
      </c>
      <c r="D461" s="361" t="s">
        <v>174</v>
      </c>
      <c r="E461" s="361" t="s">
        <v>134</v>
      </c>
      <c r="F461" s="417"/>
      <c r="G461" s="417" t="s">
        <v>113</v>
      </c>
      <c r="H461" s="427" t="s">
        <v>104</v>
      </c>
      <c r="I461" s="52">
        <v>2</v>
      </c>
      <c r="J461" s="85">
        <v>3</v>
      </c>
      <c r="K461" s="336">
        <v>1049.0999999999999</v>
      </c>
      <c r="L461" s="336">
        <v>960.5</v>
      </c>
      <c r="M461" s="336">
        <v>0</v>
      </c>
      <c r="N461" s="85">
        <v>20</v>
      </c>
      <c r="O461" s="29">
        <f>'Раздел 2'!C461</f>
        <v>567920.598</v>
      </c>
      <c r="P461" s="45">
        <v>0</v>
      </c>
      <c r="Q461" s="45">
        <v>0</v>
      </c>
      <c r="R461" s="29">
        <f t="shared" si="105"/>
        <v>567920.598</v>
      </c>
      <c r="S461" s="150">
        <f t="shared" si="106"/>
        <v>591.27599999999995</v>
      </c>
      <c r="T461" s="297">
        <v>20830.12038181326</v>
      </c>
      <c r="U461" s="44">
        <v>2026</v>
      </c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</row>
    <row r="462" spans="1:82" s="2" customFormat="1" ht="12.75" customHeight="1" x14ac:dyDescent="0.2">
      <c r="A462" s="410">
        <v>11</v>
      </c>
      <c r="B462" s="425" t="s">
        <v>703</v>
      </c>
      <c r="C462" s="361" t="s">
        <v>704</v>
      </c>
      <c r="D462" s="361" t="s">
        <v>174</v>
      </c>
      <c r="E462" s="361" t="s">
        <v>118</v>
      </c>
      <c r="F462" s="417"/>
      <c r="G462" s="417" t="s">
        <v>113</v>
      </c>
      <c r="H462" s="360" t="s">
        <v>105</v>
      </c>
      <c r="I462" s="52">
        <v>2</v>
      </c>
      <c r="J462" s="85">
        <v>2</v>
      </c>
      <c r="K462" s="336">
        <v>509.9</v>
      </c>
      <c r="L462" s="336">
        <v>436.4</v>
      </c>
      <c r="M462" s="336">
        <v>0</v>
      </c>
      <c r="N462" s="85">
        <v>8</v>
      </c>
      <c r="O462" s="29">
        <f>'Раздел 2'!C462</f>
        <v>295804.13919999998</v>
      </c>
      <c r="P462" s="45">
        <v>0</v>
      </c>
      <c r="Q462" s="45">
        <v>0</v>
      </c>
      <c r="R462" s="29">
        <f t="shared" si="105"/>
        <v>295804.13919999998</v>
      </c>
      <c r="S462" s="150">
        <f t="shared" si="106"/>
        <v>677.82799999999997</v>
      </c>
      <c r="T462" s="292">
        <v>17395.000480321462</v>
      </c>
      <c r="U462" s="44">
        <v>2026</v>
      </c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</row>
    <row r="463" spans="1:82" s="3" customFormat="1" ht="12.75" customHeight="1" x14ac:dyDescent="0.2">
      <c r="A463" s="569" t="s">
        <v>1135</v>
      </c>
      <c r="B463" s="569"/>
      <c r="C463" s="196"/>
      <c r="D463" s="196"/>
      <c r="E463" s="178">
        <v>11</v>
      </c>
      <c r="F463" s="178"/>
      <c r="G463" s="178"/>
      <c r="H463" s="179"/>
      <c r="I463" s="178"/>
      <c r="J463" s="181"/>
      <c r="K463" s="183">
        <f t="shared" ref="K463:R463" si="107">SUM(K452:K462)</f>
        <v>7103.1</v>
      </c>
      <c r="L463" s="183">
        <f t="shared" si="107"/>
        <v>6138.3</v>
      </c>
      <c r="M463" s="183">
        <f t="shared" si="107"/>
        <v>1073.2</v>
      </c>
      <c r="N463" s="183">
        <f t="shared" si="107"/>
        <v>156</v>
      </c>
      <c r="O463" s="183">
        <f t="shared" si="107"/>
        <v>24677785.467815597</v>
      </c>
      <c r="P463" s="183">
        <f t="shared" si="107"/>
        <v>0</v>
      </c>
      <c r="Q463" s="183">
        <f t="shared" si="107"/>
        <v>0</v>
      </c>
      <c r="R463" s="183">
        <f t="shared" si="107"/>
        <v>24677785.467815597</v>
      </c>
      <c r="S463" s="194"/>
      <c r="T463" s="197"/>
      <c r="U463" s="186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</row>
    <row r="464" spans="1:82" s="2" customFormat="1" ht="12.75" customHeight="1" x14ac:dyDescent="0.2">
      <c r="A464" s="410">
        <v>1</v>
      </c>
      <c r="B464" s="411" t="s">
        <v>377</v>
      </c>
      <c r="C464" s="410" t="s">
        <v>378</v>
      </c>
      <c r="D464" s="410" t="s">
        <v>168</v>
      </c>
      <c r="E464" s="420" t="s">
        <v>125</v>
      </c>
      <c r="F464" s="413"/>
      <c r="G464" s="410" t="s">
        <v>114</v>
      </c>
      <c r="H464" s="427" t="s">
        <v>104</v>
      </c>
      <c r="I464" s="343">
        <v>2</v>
      </c>
      <c r="J464" s="95">
        <v>2</v>
      </c>
      <c r="K464" s="339">
        <v>502</v>
      </c>
      <c r="L464" s="339">
        <v>391.1</v>
      </c>
      <c r="M464" s="339">
        <v>0</v>
      </c>
      <c r="N464" s="343">
        <v>13</v>
      </c>
      <c r="O464" s="29">
        <f>'Раздел 2'!C464</f>
        <v>2862641.0527030798</v>
      </c>
      <c r="P464" s="45">
        <v>0</v>
      </c>
      <c r="Q464" s="45">
        <v>0</v>
      </c>
      <c r="R464" s="29">
        <f t="shared" ref="R464:R469" si="108">O464</f>
        <v>2862641.0527030798</v>
      </c>
      <c r="S464" s="150">
        <f t="shared" ref="S464:S469" si="109">O464/L464</f>
        <v>7319.4606307928398</v>
      </c>
      <c r="T464" s="168">
        <v>20446.332283725089</v>
      </c>
      <c r="U464" s="344">
        <v>2027</v>
      </c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  <c r="CD464" s="7"/>
    </row>
    <row r="465" spans="1:82" s="2" customFormat="1" ht="12.75" customHeight="1" x14ac:dyDescent="0.2">
      <c r="A465" s="410">
        <v>2</v>
      </c>
      <c r="B465" s="360" t="s">
        <v>379</v>
      </c>
      <c r="C465" s="361" t="s">
        <v>380</v>
      </c>
      <c r="D465" s="361" t="s">
        <v>168</v>
      </c>
      <c r="E465" s="361" t="s">
        <v>125</v>
      </c>
      <c r="F465" s="417"/>
      <c r="G465" s="361" t="s">
        <v>114</v>
      </c>
      <c r="H465" s="427" t="s">
        <v>104</v>
      </c>
      <c r="I465" s="346">
        <v>2</v>
      </c>
      <c r="J465" s="85">
        <v>2</v>
      </c>
      <c r="K465" s="336">
        <v>548.79999999999995</v>
      </c>
      <c r="L465" s="336">
        <v>490</v>
      </c>
      <c r="M465" s="336">
        <v>0</v>
      </c>
      <c r="N465" s="346">
        <v>12</v>
      </c>
      <c r="O465" s="29">
        <f>'Раздел 2'!C465</f>
        <v>3129516.7524371515</v>
      </c>
      <c r="P465" s="45">
        <v>0</v>
      </c>
      <c r="Q465" s="45">
        <v>0</v>
      </c>
      <c r="R465" s="29">
        <f t="shared" si="108"/>
        <v>3129516.7524371515</v>
      </c>
      <c r="S465" s="150">
        <f t="shared" si="109"/>
        <v>6386.7688825247988</v>
      </c>
      <c r="T465" s="147">
        <v>20741.033086249387</v>
      </c>
      <c r="U465" s="344">
        <v>2027</v>
      </c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</row>
    <row r="466" spans="1:82" s="2" customFormat="1" ht="12.75" customHeight="1" x14ac:dyDescent="0.2">
      <c r="A466" s="410">
        <v>3</v>
      </c>
      <c r="B466" s="360" t="s">
        <v>381</v>
      </c>
      <c r="C466" s="361" t="s">
        <v>382</v>
      </c>
      <c r="D466" s="361" t="s">
        <v>168</v>
      </c>
      <c r="E466" s="361" t="s">
        <v>125</v>
      </c>
      <c r="F466" s="417"/>
      <c r="G466" s="361" t="s">
        <v>114</v>
      </c>
      <c r="H466" s="427" t="s">
        <v>104</v>
      </c>
      <c r="I466" s="346">
        <v>2</v>
      </c>
      <c r="J466" s="85">
        <v>2</v>
      </c>
      <c r="K466" s="336">
        <v>547.79999999999995</v>
      </c>
      <c r="L466" s="336">
        <v>487.4</v>
      </c>
      <c r="M466" s="336">
        <v>0</v>
      </c>
      <c r="N466" s="346">
        <v>12</v>
      </c>
      <c r="O466" s="29">
        <f>'Раздел 2'!C466</f>
        <v>3123814.280220612</v>
      </c>
      <c r="P466" s="45">
        <v>0</v>
      </c>
      <c r="Q466" s="45">
        <v>0</v>
      </c>
      <c r="R466" s="29">
        <f t="shared" si="108"/>
        <v>3123814.280220612</v>
      </c>
      <c r="S466" s="150">
        <f t="shared" si="109"/>
        <v>6409.1388597058103</v>
      </c>
      <c r="T466" s="147">
        <v>20813.679591138505</v>
      </c>
      <c r="U466" s="344">
        <v>2027</v>
      </c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  <c r="BZ466" s="7"/>
      <c r="CA466" s="7"/>
      <c r="CB466" s="7"/>
      <c r="CC466" s="7"/>
      <c r="CD466" s="7"/>
    </row>
    <row r="467" spans="1:82" s="2" customFormat="1" ht="12.75" customHeight="1" x14ac:dyDescent="0.2">
      <c r="A467" s="410">
        <v>4</v>
      </c>
      <c r="B467" s="360" t="s">
        <v>373</v>
      </c>
      <c r="C467" s="361" t="s">
        <v>374</v>
      </c>
      <c r="D467" s="361" t="s">
        <v>168</v>
      </c>
      <c r="E467" s="361" t="s">
        <v>130</v>
      </c>
      <c r="F467" s="417"/>
      <c r="G467" s="361" t="s">
        <v>114</v>
      </c>
      <c r="H467" s="427" t="s">
        <v>104</v>
      </c>
      <c r="I467" s="346">
        <v>2</v>
      </c>
      <c r="J467" s="85">
        <v>3</v>
      </c>
      <c r="K467" s="336">
        <v>1073.4000000000001</v>
      </c>
      <c r="L467" s="336">
        <v>982.5</v>
      </c>
      <c r="M467" s="336">
        <v>0</v>
      </c>
      <c r="N467" s="346">
        <v>21</v>
      </c>
      <c r="O467" s="29">
        <f>'Раздел 2'!C467</f>
        <v>6121033.677234035</v>
      </c>
      <c r="P467" s="45">
        <v>0</v>
      </c>
      <c r="Q467" s="45">
        <v>0</v>
      </c>
      <c r="R467" s="29">
        <f t="shared" si="108"/>
        <v>6121033.677234035</v>
      </c>
      <c r="S467" s="150">
        <f t="shared" si="109"/>
        <v>6230.0597223756085</v>
      </c>
      <c r="T467" s="147">
        <v>20232.12006068711</v>
      </c>
      <c r="U467" s="344">
        <v>2027</v>
      </c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</row>
    <row r="468" spans="1:82" s="2" customFormat="1" ht="12.75" customHeight="1" x14ac:dyDescent="0.2">
      <c r="A468" s="410">
        <v>5</v>
      </c>
      <c r="B468" s="411" t="s">
        <v>701</v>
      </c>
      <c r="C468" s="410" t="s">
        <v>702</v>
      </c>
      <c r="D468" s="410" t="s">
        <v>174</v>
      </c>
      <c r="E468" s="420" t="s">
        <v>137</v>
      </c>
      <c r="F468" s="413"/>
      <c r="G468" s="410" t="s">
        <v>114</v>
      </c>
      <c r="H468" s="427" t="s">
        <v>104</v>
      </c>
      <c r="I468" s="30">
        <v>2</v>
      </c>
      <c r="J468" s="95">
        <v>2</v>
      </c>
      <c r="K468" s="339">
        <v>652.1</v>
      </c>
      <c r="L468" s="339">
        <v>593.29999999999995</v>
      </c>
      <c r="M468" s="339">
        <v>0</v>
      </c>
      <c r="N468" s="95">
        <v>14</v>
      </c>
      <c r="O468" s="29">
        <f>'Раздел 2'!C468</f>
        <v>402155.35239999997</v>
      </c>
      <c r="P468" s="45">
        <v>0</v>
      </c>
      <c r="Q468" s="45">
        <v>0</v>
      </c>
      <c r="R468" s="29">
        <f t="shared" si="108"/>
        <v>402155.35239999997</v>
      </c>
      <c r="S468" s="150">
        <f t="shared" si="109"/>
        <v>677.82799999999997</v>
      </c>
      <c r="T468" s="168">
        <v>20354.114510159921</v>
      </c>
      <c r="U468" s="44">
        <v>2027</v>
      </c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  <c r="BZ468" s="7"/>
      <c r="CA468" s="7"/>
      <c r="CB468" s="7"/>
      <c r="CC468" s="7"/>
      <c r="CD468" s="7"/>
    </row>
    <row r="469" spans="1:82" s="2" customFormat="1" ht="12.75" customHeight="1" x14ac:dyDescent="0.2">
      <c r="A469" s="410">
        <v>6</v>
      </c>
      <c r="B469" s="411" t="s">
        <v>705</v>
      </c>
      <c r="C469" s="426" t="s">
        <v>706</v>
      </c>
      <c r="D469" s="426" t="s">
        <v>174</v>
      </c>
      <c r="E469" s="420" t="s">
        <v>139</v>
      </c>
      <c r="F469" s="413"/>
      <c r="G469" s="410" t="s">
        <v>114</v>
      </c>
      <c r="H469" s="411" t="s">
        <v>1176</v>
      </c>
      <c r="I469" s="30">
        <v>2</v>
      </c>
      <c r="J469" s="95">
        <v>3</v>
      </c>
      <c r="K469" s="339">
        <v>848.7</v>
      </c>
      <c r="L469" s="339">
        <v>770.5</v>
      </c>
      <c r="M469" s="339">
        <v>0</v>
      </c>
      <c r="N469" s="95">
        <v>19</v>
      </c>
      <c r="O469" s="29">
        <f>'Раздел 2'!C469</f>
        <v>455578.15800000005</v>
      </c>
      <c r="P469" s="45">
        <v>0</v>
      </c>
      <c r="Q469" s="45">
        <v>0</v>
      </c>
      <c r="R469" s="29">
        <f t="shared" si="108"/>
        <v>455578.15800000005</v>
      </c>
      <c r="S469" s="150">
        <f t="shared" si="109"/>
        <v>591.27600000000007</v>
      </c>
      <c r="T469" s="169">
        <v>19603.01867233017</v>
      </c>
      <c r="U469" s="44">
        <v>2027</v>
      </c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  <c r="BZ469" s="7"/>
      <c r="CA469" s="7"/>
      <c r="CB469" s="7"/>
      <c r="CC469" s="7"/>
      <c r="CD469" s="7"/>
    </row>
    <row r="470" spans="1:82" s="2" customFormat="1" ht="12.75" customHeight="1" x14ac:dyDescent="0.2">
      <c r="A470" s="410">
        <v>7</v>
      </c>
      <c r="B470" s="360" t="s">
        <v>697</v>
      </c>
      <c r="C470" s="361" t="s">
        <v>698</v>
      </c>
      <c r="D470" s="361" t="s">
        <v>174</v>
      </c>
      <c r="E470" s="420" t="s">
        <v>133</v>
      </c>
      <c r="F470" s="417"/>
      <c r="G470" s="410" t="s">
        <v>114</v>
      </c>
      <c r="H470" s="427" t="s">
        <v>104</v>
      </c>
      <c r="I470" s="52">
        <v>2</v>
      </c>
      <c r="J470" s="85">
        <v>2</v>
      </c>
      <c r="K470" s="336">
        <v>569.70000000000005</v>
      </c>
      <c r="L470" s="336">
        <v>519.70000000000005</v>
      </c>
      <c r="M470" s="339">
        <v>0</v>
      </c>
      <c r="N470" s="85">
        <v>12</v>
      </c>
      <c r="O470" s="29">
        <f>'Раздел 2'!C470</f>
        <v>352267.21160000004</v>
      </c>
      <c r="P470" s="29">
        <v>0</v>
      </c>
      <c r="Q470" s="29">
        <v>0</v>
      </c>
      <c r="R470" s="29">
        <f t="shared" ref="R470:R474" si="110">O470</f>
        <v>352267.21160000004</v>
      </c>
      <c r="S470" s="150">
        <f t="shared" ref="S470:S474" si="111">O470/L470</f>
        <v>677.82799999999997</v>
      </c>
      <c r="T470" s="147">
        <v>20300.459312440347</v>
      </c>
      <c r="U470" s="44">
        <v>2027</v>
      </c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  <c r="BQ470" s="7"/>
      <c r="BR470" s="7"/>
      <c r="BS470" s="7"/>
      <c r="BT470" s="7"/>
      <c r="BU470" s="7"/>
      <c r="BV470" s="7"/>
      <c r="BW470" s="7"/>
      <c r="BX470" s="7"/>
      <c r="BY470" s="7"/>
      <c r="BZ470" s="7"/>
      <c r="CA470" s="7"/>
      <c r="CB470" s="7"/>
      <c r="CC470" s="7"/>
      <c r="CD470" s="7"/>
    </row>
    <row r="471" spans="1:82" s="2" customFormat="1" ht="12.75" customHeight="1" x14ac:dyDescent="0.2">
      <c r="A471" s="410">
        <v>8</v>
      </c>
      <c r="B471" s="411" t="s">
        <v>1045</v>
      </c>
      <c r="C471" s="410" t="s">
        <v>1046</v>
      </c>
      <c r="D471" s="410" t="s">
        <v>172</v>
      </c>
      <c r="E471" s="421" t="s">
        <v>111</v>
      </c>
      <c r="F471" s="413"/>
      <c r="G471" s="413" t="s">
        <v>113</v>
      </c>
      <c r="H471" s="427" t="s">
        <v>104</v>
      </c>
      <c r="I471" s="30">
        <v>2</v>
      </c>
      <c r="J471" s="95">
        <v>3</v>
      </c>
      <c r="K471" s="339">
        <v>1096.3</v>
      </c>
      <c r="L471" s="339">
        <v>1012.5</v>
      </c>
      <c r="M471" s="339">
        <v>0</v>
      </c>
      <c r="N471" s="95">
        <v>18</v>
      </c>
      <c r="O471" s="29">
        <f>'Раздел 2'!C471</f>
        <v>598666.95000000007</v>
      </c>
      <c r="P471" s="29">
        <v>0</v>
      </c>
      <c r="Q471" s="29">
        <v>0</v>
      </c>
      <c r="R471" s="29">
        <f t="shared" si="110"/>
        <v>598666.95000000007</v>
      </c>
      <c r="S471" s="150">
        <f t="shared" si="111"/>
        <v>591.27600000000007</v>
      </c>
      <c r="T471" s="168">
        <v>20654.59585197108</v>
      </c>
      <c r="U471" s="44">
        <v>2027</v>
      </c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  <c r="BZ471" s="7"/>
      <c r="CA471" s="7"/>
      <c r="CB471" s="7"/>
      <c r="CC471" s="7"/>
      <c r="CD471" s="7"/>
    </row>
    <row r="472" spans="1:82" s="2" customFormat="1" ht="12.75" customHeight="1" x14ac:dyDescent="0.2">
      <c r="A472" s="410">
        <v>9</v>
      </c>
      <c r="B472" s="411" t="s">
        <v>1047</v>
      </c>
      <c r="C472" s="410" t="s">
        <v>1048</v>
      </c>
      <c r="D472" s="410" t="s">
        <v>172</v>
      </c>
      <c r="E472" s="421" t="s">
        <v>44</v>
      </c>
      <c r="F472" s="413"/>
      <c r="G472" s="413" t="s">
        <v>113</v>
      </c>
      <c r="H472" s="411" t="s">
        <v>1176</v>
      </c>
      <c r="I472" s="30">
        <v>3</v>
      </c>
      <c r="J472" s="95">
        <v>2</v>
      </c>
      <c r="K472" s="339">
        <v>835.4</v>
      </c>
      <c r="L472" s="339">
        <v>762.2</v>
      </c>
      <c r="M472" s="339">
        <v>0</v>
      </c>
      <c r="N472" s="95">
        <v>24</v>
      </c>
      <c r="O472" s="29">
        <f>'Раздел 2'!C472</f>
        <v>416188.63920000009</v>
      </c>
      <c r="P472" s="29">
        <v>0</v>
      </c>
      <c r="Q472" s="29">
        <v>0</v>
      </c>
      <c r="R472" s="29">
        <f t="shared" si="110"/>
        <v>416188.63920000009</v>
      </c>
      <c r="S472" s="150">
        <f t="shared" si="111"/>
        <v>546.03600000000006</v>
      </c>
      <c r="T472" s="168">
        <v>20062.898380176568</v>
      </c>
      <c r="U472" s="44">
        <v>2027</v>
      </c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  <c r="BZ472" s="7"/>
      <c r="CA472" s="7"/>
      <c r="CB472" s="7"/>
      <c r="CC472" s="7"/>
      <c r="CD472" s="7"/>
    </row>
    <row r="473" spans="1:82" s="2" customFormat="1" ht="12.75" customHeight="1" x14ac:dyDescent="0.2">
      <c r="A473" s="410">
        <v>10</v>
      </c>
      <c r="B473" s="411" t="s">
        <v>1055</v>
      </c>
      <c r="C473" s="410" t="s">
        <v>1056</v>
      </c>
      <c r="D473" s="410" t="s">
        <v>172</v>
      </c>
      <c r="E473" s="421" t="s">
        <v>119</v>
      </c>
      <c r="F473" s="413"/>
      <c r="G473" s="413" t="s">
        <v>113</v>
      </c>
      <c r="H473" s="411" t="s">
        <v>1176</v>
      </c>
      <c r="I473" s="30">
        <v>5</v>
      </c>
      <c r="J473" s="95">
        <v>4</v>
      </c>
      <c r="K473" s="339">
        <v>4245.8999999999996</v>
      </c>
      <c r="L473" s="339">
        <v>3432.2</v>
      </c>
      <c r="M473" s="339">
        <v>0</v>
      </c>
      <c r="N473" s="95">
        <v>70</v>
      </c>
      <c r="O473" s="29">
        <f>'Раздел 2'!C473</f>
        <v>1099333.6600000001</v>
      </c>
      <c r="P473" s="29">
        <v>0</v>
      </c>
      <c r="Q473" s="29">
        <v>0</v>
      </c>
      <c r="R473" s="29">
        <f t="shared" si="110"/>
        <v>1099333.6600000001</v>
      </c>
      <c r="S473" s="150">
        <f t="shared" si="111"/>
        <v>320.30000000000007</v>
      </c>
      <c r="T473" s="168">
        <v>15542.659012997361</v>
      </c>
      <c r="U473" s="44">
        <v>2027</v>
      </c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  <c r="BZ473" s="7"/>
      <c r="CA473" s="7"/>
      <c r="CB473" s="7"/>
      <c r="CC473" s="7"/>
      <c r="CD473" s="7"/>
    </row>
    <row r="474" spans="1:82" s="2" customFormat="1" ht="12.75" customHeight="1" x14ac:dyDescent="0.2">
      <c r="A474" s="410">
        <v>11</v>
      </c>
      <c r="B474" s="411" t="s">
        <v>1049</v>
      </c>
      <c r="C474" s="410" t="s">
        <v>1050</v>
      </c>
      <c r="D474" s="410" t="s">
        <v>172</v>
      </c>
      <c r="E474" s="421" t="s">
        <v>117</v>
      </c>
      <c r="F474" s="413"/>
      <c r="G474" s="413" t="s">
        <v>113</v>
      </c>
      <c r="H474" s="411" t="s">
        <v>1176</v>
      </c>
      <c r="I474" s="30">
        <v>5</v>
      </c>
      <c r="J474" s="95">
        <v>4</v>
      </c>
      <c r="K474" s="339">
        <v>3648.9</v>
      </c>
      <c r="L474" s="339">
        <v>3229.1</v>
      </c>
      <c r="M474" s="339">
        <v>0</v>
      </c>
      <c r="N474" s="95">
        <v>84</v>
      </c>
      <c r="O474" s="29">
        <f>'Раздел 2'!C474</f>
        <v>1034280.73</v>
      </c>
      <c r="P474" s="29">
        <v>0</v>
      </c>
      <c r="Q474" s="29">
        <v>0</v>
      </c>
      <c r="R474" s="29">
        <f t="shared" si="110"/>
        <v>1034280.73</v>
      </c>
      <c r="S474" s="150">
        <f t="shared" si="111"/>
        <v>320.3</v>
      </c>
      <c r="T474" s="147">
        <v>14225.670667809945</v>
      </c>
      <c r="U474" s="44">
        <v>2027</v>
      </c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  <c r="BZ474" s="7"/>
      <c r="CA474" s="7"/>
      <c r="CB474" s="7"/>
      <c r="CC474" s="7"/>
      <c r="CD474" s="7"/>
    </row>
    <row r="475" spans="1:82" s="3" customFormat="1" ht="12.75" customHeight="1" x14ac:dyDescent="0.2">
      <c r="A475" s="569" t="s">
        <v>1136</v>
      </c>
      <c r="B475" s="569"/>
      <c r="C475" s="196"/>
      <c r="D475" s="196"/>
      <c r="E475" s="178">
        <v>11</v>
      </c>
      <c r="F475" s="178"/>
      <c r="G475" s="178"/>
      <c r="H475" s="179"/>
      <c r="I475" s="178"/>
      <c r="J475" s="181"/>
      <c r="K475" s="183">
        <f>SUM(K464:K474)</f>
        <v>14568.999999999998</v>
      </c>
      <c r="L475" s="183">
        <f t="shared" ref="L475:R475" si="112">SUM(L464:L474)</f>
        <v>12670.5</v>
      </c>
      <c r="M475" s="183">
        <f t="shared" si="112"/>
        <v>0</v>
      </c>
      <c r="N475" s="183">
        <f t="shared" si="112"/>
        <v>299</v>
      </c>
      <c r="O475" s="183">
        <f t="shared" si="112"/>
        <v>19595476.46379488</v>
      </c>
      <c r="P475" s="183">
        <f t="shared" si="112"/>
        <v>0</v>
      </c>
      <c r="Q475" s="183">
        <f t="shared" si="112"/>
        <v>0</v>
      </c>
      <c r="R475" s="183">
        <f t="shared" si="112"/>
        <v>19595476.46379488</v>
      </c>
      <c r="S475" s="194"/>
      <c r="T475" s="197"/>
      <c r="U475" s="186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</row>
    <row r="476" spans="1:82" s="5" customFormat="1" ht="13.35" customHeight="1" x14ac:dyDescent="0.2">
      <c r="A476" s="568" t="s">
        <v>90</v>
      </c>
      <c r="B476" s="568"/>
      <c r="C476" s="112"/>
      <c r="D476" s="112"/>
      <c r="E476" s="134">
        <f>E475+E463+E451</f>
        <v>34</v>
      </c>
      <c r="F476" s="134"/>
      <c r="G476" s="134"/>
      <c r="H476" s="134"/>
      <c r="I476" s="134"/>
      <c r="J476" s="134"/>
      <c r="K476" s="135">
        <f>K475+K463+K451</f>
        <v>32058.799999999999</v>
      </c>
      <c r="L476" s="135">
        <f>L475+L463+L451</f>
        <v>28413.5</v>
      </c>
      <c r="M476" s="134">
        <f>M475+M463+M451</f>
        <v>4513.3</v>
      </c>
      <c r="N476" s="136">
        <f>N475+N463+N451</f>
        <v>669</v>
      </c>
      <c r="O476" s="135">
        <f>O451+O463+O475</f>
        <v>78485710.725228071</v>
      </c>
      <c r="P476" s="134"/>
      <c r="Q476" s="134"/>
      <c r="R476" s="135">
        <f>R475+R463+R451</f>
        <v>78485710.725228071</v>
      </c>
      <c r="S476" s="140"/>
      <c r="T476" s="148"/>
      <c r="U476" s="56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12"/>
      <c r="AY476" s="12"/>
      <c r="AZ476" s="12"/>
      <c r="BA476" s="12"/>
      <c r="BB476" s="12"/>
      <c r="BC476" s="12"/>
      <c r="BD476" s="12"/>
      <c r="BE476" s="12"/>
      <c r="BF476" s="12"/>
      <c r="BG476" s="12"/>
      <c r="BH476" s="12"/>
      <c r="BI476" s="12"/>
      <c r="BJ476" s="12"/>
      <c r="BK476" s="12"/>
      <c r="BL476" s="12"/>
      <c r="BM476" s="12"/>
      <c r="BN476" s="12"/>
      <c r="BO476" s="12"/>
      <c r="BP476" s="12"/>
      <c r="BQ476" s="12"/>
      <c r="BR476" s="12"/>
      <c r="BS476" s="12"/>
      <c r="BT476" s="12"/>
      <c r="BU476" s="12"/>
      <c r="BV476" s="12"/>
      <c r="BW476" s="12"/>
      <c r="BX476" s="12"/>
      <c r="BY476" s="12"/>
      <c r="BZ476" s="12"/>
      <c r="CA476" s="12"/>
      <c r="CB476" s="12"/>
      <c r="CC476" s="12"/>
      <c r="CD476" s="12"/>
    </row>
    <row r="477" spans="1:82" s="2" customFormat="1" ht="12.75" customHeight="1" x14ac:dyDescent="0.2">
      <c r="A477" s="410"/>
      <c r="B477" s="701" t="s">
        <v>78</v>
      </c>
      <c r="C477" s="410"/>
      <c r="D477" s="410"/>
      <c r="E477" s="410"/>
      <c r="F477" s="410"/>
      <c r="G477" s="410"/>
      <c r="H477" s="411"/>
      <c r="I477" s="89"/>
      <c r="J477" s="91"/>
      <c r="K477" s="29"/>
      <c r="L477" s="29"/>
      <c r="M477" s="30"/>
      <c r="N477" s="95"/>
      <c r="O477" s="29"/>
      <c r="P477" s="29"/>
      <c r="Q477" s="29"/>
      <c r="R477" s="117"/>
      <c r="S477" s="150"/>
      <c r="T477" s="149"/>
      <c r="U477" s="44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  <c r="CD477" s="7"/>
    </row>
    <row r="478" spans="1:82" s="2" customFormat="1" ht="12.75" customHeight="1" x14ac:dyDescent="0.2">
      <c r="A478" s="410">
        <v>1</v>
      </c>
      <c r="B478" s="411" t="s">
        <v>1511</v>
      </c>
      <c r="C478" s="426" t="s">
        <v>1512</v>
      </c>
      <c r="D478" s="410" t="s">
        <v>1260</v>
      </c>
      <c r="E478" s="410">
        <v>1965</v>
      </c>
      <c r="F478" s="410"/>
      <c r="G478" s="410" t="s">
        <v>114</v>
      </c>
      <c r="H478" s="415" t="s">
        <v>1176</v>
      </c>
      <c r="I478" s="30">
        <v>2</v>
      </c>
      <c r="J478" s="30">
        <v>3</v>
      </c>
      <c r="K478" s="339">
        <v>614.1</v>
      </c>
      <c r="L478" s="339">
        <v>564</v>
      </c>
      <c r="M478" s="339">
        <v>413.6</v>
      </c>
      <c r="N478" s="30">
        <v>12</v>
      </c>
      <c r="O478" s="29">
        <f>'Раздел 2'!C478</f>
        <v>3900449.8006000002</v>
      </c>
      <c r="P478" s="29">
        <v>0</v>
      </c>
      <c r="Q478" s="29">
        <v>0</v>
      </c>
      <c r="R478" s="29">
        <f t="shared" ref="R478" si="113">O478</f>
        <v>3900449.8006000002</v>
      </c>
      <c r="S478" s="150">
        <f t="shared" ref="S478" si="114">O478/L478</f>
        <v>6915.691135815603</v>
      </c>
      <c r="T478" s="147">
        <v>40754.379999999997</v>
      </c>
      <c r="U478" s="44">
        <v>2025</v>
      </c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</row>
    <row r="479" spans="1:82" s="2" customFormat="1" ht="12.75" customHeight="1" x14ac:dyDescent="0.2">
      <c r="A479" s="410">
        <v>2</v>
      </c>
      <c r="B479" s="411" t="s">
        <v>1515</v>
      </c>
      <c r="C479" s="426" t="s">
        <v>1516</v>
      </c>
      <c r="D479" s="410" t="s">
        <v>1231</v>
      </c>
      <c r="E479" s="410" t="s">
        <v>53</v>
      </c>
      <c r="F479" s="410"/>
      <c r="G479" s="410" t="s">
        <v>114</v>
      </c>
      <c r="H479" s="415" t="s">
        <v>1517</v>
      </c>
      <c r="I479" s="30">
        <v>2</v>
      </c>
      <c r="J479" s="30">
        <v>1</v>
      </c>
      <c r="K479" s="339">
        <v>596.5</v>
      </c>
      <c r="L479" s="339">
        <v>536.22</v>
      </c>
      <c r="M479" s="339">
        <v>482.7</v>
      </c>
      <c r="N479" s="30">
        <v>10</v>
      </c>
      <c r="O479" s="29">
        <f>'Раздел 2'!C479</f>
        <v>3651841.0405999999</v>
      </c>
      <c r="P479" s="29">
        <v>0</v>
      </c>
      <c r="Q479" s="29">
        <v>0</v>
      </c>
      <c r="R479" s="29">
        <f t="shared" ref="R479:R493" si="115">O479</f>
        <v>3651841.0405999999</v>
      </c>
      <c r="S479" s="150">
        <f t="shared" ref="S479:S493" si="116">O479/L479</f>
        <v>6810.3409805676774</v>
      </c>
      <c r="T479" s="147">
        <v>40754.379999999997</v>
      </c>
      <c r="U479" s="44">
        <v>2025</v>
      </c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</row>
    <row r="480" spans="1:82" s="2" customFormat="1" ht="12.75" customHeight="1" x14ac:dyDescent="0.2">
      <c r="A480" s="410">
        <v>3</v>
      </c>
      <c r="B480" s="411" t="s">
        <v>1518</v>
      </c>
      <c r="C480" s="426" t="s">
        <v>1519</v>
      </c>
      <c r="D480" s="410" t="s">
        <v>1231</v>
      </c>
      <c r="E480" s="410" t="s">
        <v>42</v>
      </c>
      <c r="F480" s="410"/>
      <c r="G480" s="410" t="s">
        <v>114</v>
      </c>
      <c r="H480" s="415" t="s">
        <v>1176</v>
      </c>
      <c r="I480" s="30">
        <v>5</v>
      </c>
      <c r="J480" s="30">
        <v>4</v>
      </c>
      <c r="K480" s="339">
        <v>4225.3999999999996</v>
      </c>
      <c r="L480" s="339">
        <v>3263</v>
      </c>
      <c r="M480" s="339">
        <v>3091.3</v>
      </c>
      <c r="N480" s="30">
        <v>80</v>
      </c>
      <c r="O480" s="29">
        <f>'Раздел 2'!C480</f>
        <v>13375922.17</v>
      </c>
      <c r="P480" s="29">
        <v>0</v>
      </c>
      <c r="Q480" s="29">
        <v>0</v>
      </c>
      <c r="R480" s="29">
        <f t="shared" si="115"/>
        <v>13375922.17</v>
      </c>
      <c r="S480" s="150">
        <f t="shared" si="116"/>
        <v>4099.2712749003986</v>
      </c>
      <c r="T480" s="147">
        <v>22170.720000000001</v>
      </c>
      <c r="U480" s="44">
        <v>2025</v>
      </c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  <c r="BZ480" s="7"/>
      <c r="CA480" s="7"/>
      <c r="CB480" s="7"/>
      <c r="CC480" s="7"/>
      <c r="CD480" s="7"/>
    </row>
    <row r="481" spans="1:82" s="2" customFormat="1" ht="12.75" customHeight="1" x14ac:dyDescent="0.2">
      <c r="A481" s="410">
        <v>4</v>
      </c>
      <c r="B481" s="360" t="s">
        <v>1531</v>
      </c>
      <c r="C481" s="361" t="s">
        <v>1532</v>
      </c>
      <c r="D481" s="361" t="s">
        <v>175</v>
      </c>
      <c r="E481" s="361" t="s">
        <v>62</v>
      </c>
      <c r="F481" s="361"/>
      <c r="G481" s="361" t="s">
        <v>114</v>
      </c>
      <c r="H481" s="427" t="s">
        <v>104</v>
      </c>
      <c r="I481" s="52">
        <v>4</v>
      </c>
      <c r="J481" s="52">
        <v>2</v>
      </c>
      <c r="K481" s="336">
        <v>1606</v>
      </c>
      <c r="L481" s="336">
        <v>1231.2</v>
      </c>
      <c r="M481" s="336">
        <v>0</v>
      </c>
      <c r="N481" s="52">
        <v>1</v>
      </c>
      <c r="O481" s="29">
        <f>'Раздел 2'!C481</f>
        <v>675441.24</v>
      </c>
      <c r="P481" s="29">
        <v>0</v>
      </c>
      <c r="Q481" s="29">
        <v>0</v>
      </c>
      <c r="R481" s="29">
        <f t="shared" si="115"/>
        <v>675441.24</v>
      </c>
      <c r="S481" s="150">
        <f t="shared" si="116"/>
        <v>548.60399610136449</v>
      </c>
      <c r="T481" s="297">
        <v>29534.590000000004</v>
      </c>
      <c r="U481" s="44">
        <v>2025</v>
      </c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  <c r="BQ481" s="7"/>
      <c r="BR481" s="7"/>
      <c r="BS481" s="7"/>
      <c r="BT481" s="7"/>
      <c r="BU481" s="7"/>
      <c r="BV481" s="7"/>
      <c r="BW481" s="7"/>
      <c r="BX481" s="7"/>
      <c r="BY481" s="7"/>
      <c r="BZ481" s="7"/>
      <c r="CA481" s="7"/>
      <c r="CB481" s="7"/>
      <c r="CC481" s="7"/>
      <c r="CD481" s="7"/>
    </row>
    <row r="482" spans="1:82" s="2" customFormat="1" ht="12.75" customHeight="1" x14ac:dyDescent="0.2">
      <c r="A482" s="410">
        <v>5</v>
      </c>
      <c r="B482" s="360" t="s">
        <v>1534</v>
      </c>
      <c r="C482" s="361" t="s">
        <v>1535</v>
      </c>
      <c r="D482" s="361" t="s">
        <v>175</v>
      </c>
      <c r="E482" s="361" t="s">
        <v>108</v>
      </c>
      <c r="F482" s="361"/>
      <c r="G482" s="361" t="s">
        <v>114</v>
      </c>
      <c r="H482" s="418" t="s">
        <v>1176</v>
      </c>
      <c r="I482" s="52">
        <v>2</v>
      </c>
      <c r="J482" s="52">
        <v>2</v>
      </c>
      <c r="K482" s="336">
        <v>529.79999999999995</v>
      </c>
      <c r="L482" s="336">
        <v>468</v>
      </c>
      <c r="M482" s="336">
        <v>385.7</v>
      </c>
      <c r="N482" s="52">
        <v>12</v>
      </c>
      <c r="O482" s="29">
        <f>'Раздел 2'!C482</f>
        <v>452809.27</v>
      </c>
      <c r="P482" s="29">
        <v>0</v>
      </c>
      <c r="Q482" s="29">
        <v>0</v>
      </c>
      <c r="R482" s="29">
        <f t="shared" si="115"/>
        <v>452809.27</v>
      </c>
      <c r="S482" s="150">
        <f t="shared" si="116"/>
        <v>967.54117521367527</v>
      </c>
      <c r="T482" s="297">
        <v>39373.880000000005</v>
      </c>
      <c r="U482" s="44">
        <v>2025</v>
      </c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  <c r="CD482" s="7"/>
    </row>
    <row r="483" spans="1:82" s="2" customFormat="1" ht="12.75" customHeight="1" x14ac:dyDescent="0.2">
      <c r="A483" s="410">
        <v>6</v>
      </c>
      <c r="B483" s="360" t="s">
        <v>1536</v>
      </c>
      <c r="C483" s="361" t="s">
        <v>1537</v>
      </c>
      <c r="D483" s="361" t="s">
        <v>175</v>
      </c>
      <c r="E483" s="361" t="s">
        <v>126</v>
      </c>
      <c r="F483" s="361"/>
      <c r="G483" s="361" t="s">
        <v>114</v>
      </c>
      <c r="H483" s="418" t="s">
        <v>1176</v>
      </c>
      <c r="I483" s="52">
        <v>5</v>
      </c>
      <c r="J483" s="52">
        <v>2</v>
      </c>
      <c r="K483" s="336">
        <v>1967.9</v>
      </c>
      <c r="L483" s="336">
        <v>1801</v>
      </c>
      <c r="M483" s="336">
        <v>1750.1</v>
      </c>
      <c r="N483" s="52">
        <v>40</v>
      </c>
      <c r="O483" s="29">
        <f>'Раздел 2'!C483</f>
        <v>664714.43999999994</v>
      </c>
      <c r="P483" s="29">
        <v>0</v>
      </c>
      <c r="Q483" s="29">
        <v>0</v>
      </c>
      <c r="R483" s="29">
        <f t="shared" si="115"/>
        <v>664714.43999999994</v>
      </c>
      <c r="S483" s="150">
        <f t="shared" si="116"/>
        <v>369.08075513603552</v>
      </c>
      <c r="T483" s="297">
        <v>39218.76</v>
      </c>
      <c r="U483" s="44">
        <v>2025</v>
      </c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  <c r="BZ483" s="7"/>
      <c r="CA483" s="7"/>
      <c r="CB483" s="7"/>
      <c r="CC483" s="7"/>
      <c r="CD483" s="7"/>
    </row>
    <row r="484" spans="1:82" s="2" customFormat="1" ht="12.75" customHeight="1" x14ac:dyDescent="0.2">
      <c r="A484" s="410">
        <v>7</v>
      </c>
      <c r="B484" s="360" t="s">
        <v>1538</v>
      </c>
      <c r="C484" s="361" t="s">
        <v>1539</v>
      </c>
      <c r="D484" s="361" t="s">
        <v>175</v>
      </c>
      <c r="E484" s="361" t="s">
        <v>117</v>
      </c>
      <c r="F484" s="361"/>
      <c r="G484" s="361" t="s">
        <v>114</v>
      </c>
      <c r="H484" s="427" t="s">
        <v>104</v>
      </c>
      <c r="I484" s="52">
        <v>2</v>
      </c>
      <c r="J484" s="52">
        <v>1</v>
      </c>
      <c r="K484" s="336">
        <v>413</v>
      </c>
      <c r="L484" s="336">
        <v>371</v>
      </c>
      <c r="M484" s="336">
        <v>371.3</v>
      </c>
      <c r="N484" s="52">
        <v>8</v>
      </c>
      <c r="O484" s="29">
        <f>'Раздел 2'!C484</f>
        <v>353596.25</v>
      </c>
      <c r="P484" s="29">
        <v>0</v>
      </c>
      <c r="Q484" s="29">
        <v>0</v>
      </c>
      <c r="R484" s="29">
        <f t="shared" si="115"/>
        <v>353596.25</v>
      </c>
      <c r="S484" s="150">
        <f t="shared" si="116"/>
        <v>953.08962264150944</v>
      </c>
      <c r="T484" s="297">
        <v>40754.379999999997</v>
      </c>
      <c r="U484" s="44">
        <v>2025</v>
      </c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  <c r="BZ484" s="7"/>
      <c r="CA484" s="7"/>
      <c r="CB484" s="7"/>
      <c r="CC484" s="7"/>
      <c r="CD484" s="7"/>
    </row>
    <row r="485" spans="1:82" s="2" customFormat="1" ht="12.75" customHeight="1" x14ac:dyDescent="0.2">
      <c r="A485" s="410">
        <v>8</v>
      </c>
      <c r="B485" s="360" t="s">
        <v>1540</v>
      </c>
      <c r="C485" s="361" t="s">
        <v>1541</v>
      </c>
      <c r="D485" s="361" t="s">
        <v>175</v>
      </c>
      <c r="E485" s="361" t="s">
        <v>108</v>
      </c>
      <c r="F485" s="361"/>
      <c r="G485" s="361" t="s">
        <v>114</v>
      </c>
      <c r="H485" s="427" t="s">
        <v>104</v>
      </c>
      <c r="I485" s="52">
        <v>2</v>
      </c>
      <c r="J485" s="52">
        <v>1</v>
      </c>
      <c r="K485" s="336">
        <v>367</v>
      </c>
      <c r="L485" s="336">
        <v>411.4</v>
      </c>
      <c r="M485" s="336">
        <v>180.9</v>
      </c>
      <c r="N485" s="52">
        <v>8</v>
      </c>
      <c r="O485" s="29">
        <f>'Раздел 2'!C485</f>
        <v>352990.56</v>
      </c>
      <c r="P485" s="29">
        <v>0</v>
      </c>
      <c r="Q485" s="29">
        <v>0</v>
      </c>
      <c r="R485" s="29">
        <f t="shared" si="115"/>
        <v>352990.56</v>
      </c>
      <c r="S485" s="150">
        <f t="shared" si="116"/>
        <v>858.02275157997087</v>
      </c>
      <c r="T485" s="297">
        <v>40754.379999999997</v>
      </c>
      <c r="U485" s="44">
        <v>2025</v>
      </c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  <c r="CD485" s="7"/>
    </row>
    <row r="486" spans="1:82" s="2" customFormat="1" ht="12.75" customHeight="1" x14ac:dyDescent="0.2">
      <c r="A486" s="410">
        <v>9</v>
      </c>
      <c r="B486" s="360" t="s">
        <v>1542</v>
      </c>
      <c r="C486" s="361" t="s">
        <v>1543</v>
      </c>
      <c r="D486" s="361" t="s">
        <v>175</v>
      </c>
      <c r="E486" s="361" t="s">
        <v>117</v>
      </c>
      <c r="F486" s="361"/>
      <c r="G486" s="361" t="s">
        <v>114</v>
      </c>
      <c r="H486" s="418" t="s">
        <v>1176</v>
      </c>
      <c r="I486" s="52">
        <v>5</v>
      </c>
      <c r="J486" s="52">
        <v>4</v>
      </c>
      <c r="K486" s="336">
        <v>3356.6</v>
      </c>
      <c r="L486" s="336">
        <v>3238.7</v>
      </c>
      <c r="M486" s="336">
        <v>3112.5</v>
      </c>
      <c r="N486" s="52">
        <v>79</v>
      </c>
      <c r="O486" s="29">
        <f>'Раздел 2'!C486</f>
        <v>1090032.98</v>
      </c>
      <c r="P486" s="29">
        <v>0</v>
      </c>
      <c r="Q486" s="29">
        <v>0</v>
      </c>
      <c r="R486" s="29">
        <f t="shared" si="115"/>
        <v>1090032.98</v>
      </c>
      <c r="S486" s="150">
        <f t="shared" si="116"/>
        <v>336.56497360051873</v>
      </c>
      <c r="T486" s="297">
        <v>39218.76</v>
      </c>
      <c r="U486" s="44">
        <v>2025</v>
      </c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  <c r="BZ486" s="7"/>
      <c r="CA486" s="7"/>
      <c r="CB486" s="7"/>
      <c r="CC486" s="7"/>
      <c r="CD486" s="7"/>
    </row>
    <row r="487" spans="1:82" s="2" customFormat="1" ht="12.75" customHeight="1" x14ac:dyDescent="0.2">
      <c r="A487" s="410">
        <v>10</v>
      </c>
      <c r="B487" s="360" t="s">
        <v>1544</v>
      </c>
      <c r="C487" s="361" t="s">
        <v>1545</v>
      </c>
      <c r="D487" s="361" t="s">
        <v>175</v>
      </c>
      <c r="E487" s="361" t="s">
        <v>132</v>
      </c>
      <c r="F487" s="361"/>
      <c r="G487" s="361" t="s">
        <v>114</v>
      </c>
      <c r="H487" s="360" t="s">
        <v>105</v>
      </c>
      <c r="I487" s="52">
        <v>5</v>
      </c>
      <c r="J487" s="52">
        <v>4</v>
      </c>
      <c r="K487" s="336">
        <v>3619</v>
      </c>
      <c r="L487" s="336">
        <v>3317</v>
      </c>
      <c r="M487" s="336">
        <v>2909</v>
      </c>
      <c r="N487" s="52">
        <v>72</v>
      </c>
      <c r="O487" s="29">
        <f>'Раздел 2'!C487</f>
        <v>980537.04</v>
      </c>
      <c r="P487" s="29">
        <v>0</v>
      </c>
      <c r="Q487" s="29">
        <v>0</v>
      </c>
      <c r="R487" s="29">
        <f t="shared" si="115"/>
        <v>980537.04</v>
      </c>
      <c r="S487" s="150">
        <f t="shared" si="116"/>
        <v>295.60959903527282</v>
      </c>
      <c r="T487" s="297">
        <v>22170.720000000001</v>
      </c>
      <c r="U487" s="44">
        <v>2025</v>
      </c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  <c r="BW487" s="7"/>
      <c r="BX487" s="7"/>
      <c r="BY487" s="7"/>
      <c r="BZ487" s="7"/>
      <c r="CA487" s="7"/>
      <c r="CB487" s="7"/>
      <c r="CC487" s="7"/>
      <c r="CD487" s="7"/>
    </row>
    <row r="488" spans="1:82" s="2" customFormat="1" ht="12.75" customHeight="1" x14ac:dyDescent="0.2">
      <c r="A488" s="410">
        <v>11</v>
      </c>
      <c r="B488" s="360" t="s">
        <v>1546</v>
      </c>
      <c r="C488" s="361" t="s">
        <v>1547</v>
      </c>
      <c r="D488" s="361" t="s">
        <v>175</v>
      </c>
      <c r="E488" s="361" t="s">
        <v>61</v>
      </c>
      <c r="F488" s="361"/>
      <c r="G488" s="361" t="s">
        <v>114</v>
      </c>
      <c r="H488" s="427" t="s">
        <v>104</v>
      </c>
      <c r="I488" s="52">
        <v>5</v>
      </c>
      <c r="J488" s="52">
        <v>3</v>
      </c>
      <c r="K488" s="336">
        <v>3780</v>
      </c>
      <c r="L488" s="336">
        <v>3461.72</v>
      </c>
      <c r="M488" s="336">
        <v>2090</v>
      </c>
      <c r="N488" s="52">
        <v>89</v>
      </c>
      <c r="O488" s="29">
        <f>'Раздел 2'!C488</f>
        <v>814055.92999999993</v>
      </c>
      <c r="P488" s="29">
        <v>0</v>
      </c>
      <c r="Q488" s="29">
        <v>0</v>
      </c>
      <c r="R488" s="29">
        <f t="shared" si="115"/>
        <v>814055.92999999993</v>
      </c>
      <c r="S488" s="150">
        <f t="shared" si="116"/>
        <v>235.15938030805495</v>
      </c>
      <c r="T488" s="297">
        <v>39218.76</v>
      </c>
      <c r="U488" s="44">
        <v>2025</v>
      </c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  <c r="BZ488" s="7"/>
      <c r="CA488" s="7"/>
      <c r="CB488" s="7"/>
      <c r="CC488" s="7"/>
      <c r="CD488" s="7"/>
    </row>
    <row r="489" spans="1:82" s="2" customFormat="1" ht="12.75" customHeight="1" x14ac:dyDescent="0.2">
      <c r="A489" s="410">
        <v>12</v>
      </c>
      <c r="B489" s="360" t="s">
        <v>1548</v>
      </c>
      <c r="C489" s="361" t="s">
        <v>1549</v>
      </c>
      <c r="D489" s="361" t="s">
        <v>175</v>
      </c>
      <c r="E489" s="361" t="s">
        <v>120</v>
      </c>
      <c r="F489" s="361"/>
      <c r="G489" s="417" t="s">
        <v>113</v>
      </c>
      <c r="H489" s="427" t="s">
        <v>104</v>
      </c>
      <c r="I489" s="52">
        <v>5</v>
      </c>
      <c r="J489" s="52">
        <v>6</v>
      </c>
      <c r="K489" s="336">
        <v>6559</v>
      </c>
      <c r="L489" s="336">
        <v>5044.8</v>
      </c>
      <c r="M489" s="336">
        <v>4420.7</v>
      </c>
      <c r="N489" s="52">
        <v>95</v>
      </c>
      <c r="O489" s="29">
        <f>'Раздел 2'!C489</f>
        <v>1410455.56</v>
      </c>
      <c r="P489" s="29">
        <v>0</v>
      </c>
      <c r="Q489" s="29">
        <v>0</v>
      </c>
      <c r="R489" s="29">
        <f t="shared" si="115"/>
        <v>1410455.56</v>
      </c>
      <c r="S489" s="150">
        <f t="shared" si="116"/>
        <v>279.58602124960356</v>
      </c>
      <c r="T489" s="297">
        <v>33399.479999999996</v>
      </c>
      <c r="U489" s="44">
        <v>2025</v>
      </c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</row>
    <row r="490" spans="1:82" s="2" customFormat="1" ht="12.75" customHeight="1" x14ac:dyDescent="0.2">
      <c r="A490" s="410">
        <v>13</v>
      </c>
      <c r="B490" s="360" t="s">
        <v>1552</v>
      </c>
      <c r="C490" s="361" t="s">
        <v>1553</v>
      </c>
      <c r="D490" s="361" t="s">
        <v>175</v>
      </c>
      <c r="E490" s="361" t="s">
        <v>126</v>
      </c>
      <c r="F490" s="361"/>
      <c r="G490" s="361" t="s">
        <v>114</v>
      </c>
      <c r="H490" s="418" t="s">
        <v>1176</v>
      </c>
      <c r="I490" s="52">
        <v>5</v>
      </c>
      <c r="J490" s="52">
        <v>4</v>
      </c>
      <c r="K490" s="336">
        <v>3297</v>
      </c>
      <c r="L490" s="336">
        <v>2893.1</v>
      </c>
      <c r="M490" s="336">
        <v>2779.6</v>
      </c>
      <c r="N490" s="52">
        <v>72</v>
      </c>
      <c r="O490" s="29">
        <f>'Раздел 2'!C490</f>
        <v>993619.24</v>
      </c>
      <c r="P490" s="29">
        <v>0</v>
      </c>
      <c r="Q490" s="29">
        <v>0</v>
      </c>
      <c r="R490" s="29">
        <f t="shared" si="115"/>
        <v>993619.24</v>
      </c>
      <c r="S490" s="150">
        <f t="shared" si="116"/>
        <v>343.44448515433271</v>
      </c>
      <c r="T490" s="297">
        <v>39218.76</v>
      </c>
      <c r="U490" s="44">
        <v>2025</v>
      </c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  <c r="BQ490" s="7"/>
      <c r="BR490" s="7"/>
      <c r="BS490" s="7"/>
      <c r="BT490" s="7"/>
      <c r="BU490" s="7"/>
      <c r="BV490" s="7"/>
      <c r="BW490" s="7"/>
      <c r="BX490" s="7"/>
      <c r="BY490" s="7"/>
      <c r="BZ490" s="7"/>
      <c r="CA490" s="7"/>
      <c r="CB490" s="7"/>
      <c r="CC490" s="7"/>
      <c r="CD490" s="7"/>
    </row>
    <row r="491" spans="1:82" s="2" customFormat="1" ht="12.75" customHeight="1" x14ac:dyDescent="0.2">
      <c r="A491" s="410">
        <v>14</v>
      </c>
      <c r="B491" s="360" t="s">
        <v>393</v>
      </c>
      <c r="C491" s="361" t="s">
        <v>394</v>
      </c>
      <c r="D491" s="361" t="s">
        <v>168</v>
      </c>
      <c r="E491" s="361" t="s">
        <v>117</v>
      </c>
      <c r="F491" s="417"/>
      <c r="G491" s="417" t="s">
        <v>113</v>
      </c>
      <c r="H491" s="418" t="s">
        <v>1101</v>
      </c>
      <c r="I491" s="52">
        <v>5</v>
      </c>
      <c r="J491" s="85">
        <v>3</v>
      </c>
      <c r="K491" s="336">
        <v>2579.8000000000002</v>
      </c>
      <c r="L491" s="336">
        <v>1648.9</v>
      </c>
      <c r="M491" s="336">
        <v>0</v>
      </c>
      <c r="N491" s="52">
        <v>60</v>
      </c>
      <c r="O491" s="29">
        <f>'Раздел 2'!C491</f>
        <v>766000</v>
      </c>
      <c r="P491" s="29">
        <v>0</v>
      </c>
      <c r="Q491" s="29">
        <v>0</v>
      </c>
      <c r="R491" s="29">
        <f t="shared" si="115"/>
        <v>766000</v>
      </c>
      <c r="S491" s="150">
        <f t="shared" si="116"/>
        <v>464.55212565953059</v>
      </c>
      <c r="T491" s="297">
        <v>19582.745664404087</v>
      </c>
      <c r="U491" s="44">
        <v>2025</v>
      </c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  <c r="CD491" s="7"/>
    </row>
    <row r="492" spans="1:82" s="2" customFormat="1" ht="12.75" customHeight="1" x14ac:dyDescent="0.2">
      <c r="A492" s="410">
        <v>15</v>
      </c>
      <c r="B492" s="360" t="s">
        <v>385</v>
      </c>
      <c r="C492" s="361" t="s">
        <v>386</v>
      </c>
      <c r="D492" s="361" t="s">
        <v>168</v>
      </c>
      <c r="E492" s="361" t="s">
        <v>117</v>
      </c>
      <c r="F492" s="361"/>
      <c r="G492" s="361" t="s">
        <v>114</v>
      </c>
      <c r="H492" s="360" t="s">
        <v>1110</v>
      </c>
      <c r="I492" s="52">
        <v>2</v>
      </c>
      <c r="J492" s="85">
        <v>3</v>
      </c>
      <c r="K492" s="336">
        <v>567</v>
      </c>
      <c r="L492" s="336">
        <v>505.5</v>
      </c>
      <c r="M492" s="336">
        <v>0</v>
      </c>
      <c r="N492" s="52">
        <v>12</v>
      </c>
      <c r="O492" s="29">
        <f>'Раздел 2'!C492</f>
        <v>298890.01800000004</v>
      </c>
      <c r="P492" s="29">
        <v>0</v>
      </c>
      <c r="Q492" s="29">
        <v>0</v>
      </c>
      <c r="R492" s="29">
        <f t="shared" si="115"/>
        <v>298890.01800000004</v>
      </c>
      <c r="S492" s="150">
        <f t="shared" si="116"/>
        <v>591.27600000000007</v>
      </c>
      <c r="T492" s="297">
        <v>16787.311515690391</v>
      </c>
      <c r="U492" s="44">
        <v>2025</v>
      </c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  <c r="BZ492" s="7"/>
      <c r="CA492" s="7"/>
      <c r="CB492" s="7"/>
      <c r="CC492" s="7"/>
      <c r="CD492" s="7"/>
    </row>
    <row r="493" spans="1:82" s="2" customFormat="1" ht="12.75" customHeight="1" x14ac:dyDescent="0.2">
      <c r="A493" s="410">
        <v>16</v>
      </c>
      <c r="B493" s="360" t="s">
        <v>389</v>
      </c>
      <c r="C493" s="361" t="s">
        <v>390</v>
      </c>
      <c r="D493" s="361" t="s">
        <v>168</v>
      </c>
      <c r="E493" s="361" t="s">
        <v>61</v>
      </c>
      <c r="F493" s="417"/>
      <c r="G493" s="361" t="s">
        <v>114</v>
      </c>
      <c r="H493" s="360" t="s">
        <v>1102</v>
      </c>
      <c r="I493" s="52">
        <v>2</v>
      </c>
      <c r="J493" s="85">
        <v>2</v>
      </c>
      <c r="K493" s="336">
        <v>413.3</v>
      </c>
      <c r="L493" s="336">
        <v>366.3</v>
      </c>
      <c r="M493" s="336">
        <v>0</v>
      </c>
      <c r="N493" s="52">
        <v>8</v>
      </c>
      <c r="O493" s="29">
        <f>'Раздел 2'!C493</f>
        <v>248288.3964</v>
      </c>
      <c r="P493" s="29">
        <v>0</v>
      </c>
      <c r="Q493" s="29">
        <v>0</v>
      </c>
      <c r="R493" s="29">
        <f t="shared" si="115"/>
        <v>248288.3964</v>
      </c>
      <c r="S493" s="150">
        <f t="shared" si="116"/>
        <v>677.82799999999997</v>
      </c>
      <c r="T493" s="297">
        <v>16886.814673689136</v>
      </c>
      <c r="U493" s="44">
        <v>2025</v>
      </c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  <c r="CD493" s="7"/>
    </row>
    <row r="494" spans="1:82" s="3" customFormat="1" ht="12.75" customHeight="1" x14ac:dyDescent="0.2">
      <c r="A494" s="569" t="s">
        <v>1207</v>
      </c>
      <c r="B494" s="569"/>
      <c r="C494" s="196"/>
      <c r="D494" s="196"/>
      <c r="E494" s="178">
        <v>16</v>
      </c>
      <c r="F494" s="178"/>
      <c r="G494" s="178"/>
      <c r="H494" s="320"/>
      <c r="I494" s="178"/>
      <c r="J494" s="181"/>
      <c r="K494" s="183">
        <f t="shared" ref="K494:R494" si="117">SUM(K478:K493)</f>
        <v>34491.400000000009</v>
      </c>
      <c r="L494" s="183">
        <f t="shared" si="117"/>
        <v>29121.84</v>
      </c>
      <c r="M494" s="183">
        <f t="shared" si="117"/>
        <v>21987.399999999998</v>
      </c>
      <c r="N494" s="183">
        <f t="shared" si="117"/>
        <v>658</v>
      </c>
      <c r="O494" s="183">
        <f t="shared" si="117"/>
        <v>30029643.935599994</v>
      </c>
      <c r="P494" s="183">
        <f t="shared" si="117"/>
        <v>0</v>
      </c>
      <c r="Q494" s="183">
        <f t="shared" si="117"/>
        <v>0</v>
      </c>
      <c r="R494" s="183">
        <f t="shared" si="117"/>
        <v>30029643.935599994</v>
      </c>
      <c r="S494" s="194"/>
      <c r="T494" s="197"/>
      <c r="U494" s="186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  <c r="BZ494" s="7"/>
      <c r="CA494" s="7"/>
      <c r="CB494" s="7"/>
      <c r="CC494" s="7"/>
      <c r="CD494" s="7"/>
    </row>
    <row r="495" spans="1:82" s="2" customFormat="1" ht="12.75" customHeight="1" x14ac:dyDescent="0.2">
      <c r="A495" s="361">
        <v>1</v>
      </c>
      <c r="B495" s="360" t="s">
        <v>1520</v>
      </c>
      <c r="C495" s="376" t="s">
        <v>1521</v>
      </c>
      <c r="D495" s="361" t="s">
        <v>1231</v>
      </c>
      <c r="E495" s="361" t="s">
        <v>53</v>
      </c>
      <c r="F495" s="361"/>
      <c r="G495" s="361" t="s">
        <v>114</v>
      </c>
      <c r="H495" s="427" t="s">
        <v>104</v>
      </c>
      <c r="I495" s="354">
        <v>3</v>
      </c>
      <c r="J495" s="354">
        <v>2</v>
      </c>
      <c r="K495" s="336">
        <v>878</v>
      </c>
      <c r="L495" s="336">
        <v>576</v>
      </c>
      <c r="M495" s="336">
        <v>753</v>
      </c>
      <c r="N495" s="354">
        <v>28</v>
      </c>
      <c r="O495" s="29">
        <f>'Раздел 2'!C495</f>
        <v>8325799.1040000003</v>
      </c>
      <c r="P495" s="29">
        <v>0</v>
      </c>
      <c r="Q495" s="29">
        <v>0</v>
      </c>
      <c r="R495" s="29">
        <f t="shared" ref="R495:R503" si="118">O495</f>
        <v>8325799.1040000003</v>
      </c>
      <c r="S495" s="150">
        <f t="shared" ref="S495:S503" si="119">O495/L495</f>
        <v>14454.512333333334</v>
      </c>
      <c r="T495" s="356">
        <v>39373.880000000005</v>
      </c>
      <c r="U495" s="353">
        <v>2026</v>
      </c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  <c r="BZ495" s="7"/>
      <c r="CA495" s="7"/>
      <c r="CB495" s="7"/>
      <c r="CC495" s="7"/>
      <c r="CD495" s="7"/>
    </row>
    <row r="496" spans="1:82" s="2" customFormat="1" ht="12.75" customHeight="1" x14ac:dyDescent="0.2">
      <c r="A496" s="410">
        <v>2</v>
      </c>
      <c r="B496" s="360" t="s">
        <v>1522</v>
      </c>
      <c r="C496" s="376" t="s">
        <v>1523</v>
      </c>
      <c r="D496" s="361" t="s">
        <v>1231</v>
      </c>
      <c r="E496" s="361" t="s">
        <v>52</v>
      </c>
      <c r="F496" s="361"/>
      <c r="G496" s="361" t="s">
        <v>114</v>
      </c>
      <c r="H496" s="427" t="s">
        <v>104</v>
      </c>
      <c r="I496" s="354">
        <v>2</v>
      </c>
      <c r="J496" s="354">
        <v>1</v>
      </c>
      <c r="K496" s="336">
        <v>384</v>
      </c>
      <c r="L496" s="336">
        <v>384</v>
      </c>
      <c r="M496" s="336">
        <v>296.7</v>
      </c>
      <c r="N496" s="354">
        <v>20</v>
      </c>
      <c r="O496" s="29">
        <f>'Раздел 2'!C496</f>
        <v>4011718.0523999999</v>
      </c>
      <c r="P496" s="29">
        <v>0</v>
      </c>
      <c r="Q496" s="29">
        <v>0</v>
      </c>
      <c r="R496" s="29">
        <f t="shared" si="118"/>
        <v>4011718.0523999999</v>
      </c>
      <c r="S496" s="150">
        <f t="shared" si="119"/>
        <v>10447.182428124999</v>
      </c>
      <c r="T496" s="356">
        <v>40754.379999999997</v>
      </c>
      <c r="U496" s="353">
        <v>2026</v>
      </c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  <c r="BZ496" s="7"/>
      <c r="CA496" s="7"/>
      <c r="CB496" s="7"/>
      <c r="CC496" s="7"/>
      <c r="CD496" s="7"/>
    </row>
    <row r="497" spans="1:82" s="2" customFormat="1" ht="12.75" customHeight="1" x14ac:dyDescent="0.2">
      <c r="A497" s="361">
        <v>3</v>
      </c>
      <c r="B497" s="411" t="s">
        <v>1531</v>
      </c>
      <c r="C497" s="410" t="s">
        <v>1532</v>
      </c>
      <c r="D497" s="410" t="s">
        <v>175</v>
      </c>
      <c r="E497" s="410" t="s">
        <v>62</v>
      </c>
      <c r="F497" s="410"/>
      <c r="G497" s="410" t="s">
        <v>114</v>
      </c>
      <c r="H497" s="427" t="s">
        <v>104</v>
      </c>
      <c r="I497" s="30">
        <v>4</v>
      </c>
      <c r="J497" s="30">
        <v>2</v>
      </c>
      <c r="K497" s="339">
        <v>1606</v>
      </c>
      <c r="L497" s="339">
        <v>1231.2</v>
      </c>
      <c r="M497" s="339">
        <v>0</v>
      </c>
      <c r="N497" s="30">
        <v>1</v>
      </c>
      <c r="O497" s="29">
        <f>'Раздел 2'!C497</f>
        <v>10343053.007510398</v>
      </c>
      <c r="P497" s="29">
        <v>0</v>
      </c>
      <c r="Q497" s="29">
        <v>0</v>
      </c>
      <c r="R497" s="29">
        <f t="shared" si="118"/>
        <v>10343053.007510398</v>
      </c>
      <c r="S497" s="150">
        <f t="shared" si="119"/>
        <v>8400.7902919999979</v>
      </c>
      <c r="T497" s="294">
        <v>29534.590000000004</v>
      </c>
      <c r="U497" s="353">
        <v>2026</v>
      </c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  <c r="BZ497" s="7"/>
      <c r="CA497" s="7"/>
      <c r="CB497" s="7"/>
      <c r="CC497" s="7"/>
      <c r="CD497" s="7"/>
    </row>
    <row r="498" spans="1:82" s="2" customFormat="1" ht="12.75" customHeight="1" x14ac:dyDescent="0.2">
      <c r="A498" s="410">
        <v>4</v>
      </c>
      <c r="B498" s="523" t="s">
        <v>391</v>
      </c>
      <c r="C498" s="376" t="s">
        <v>392</v>
      </c>
      <c r="D498" s="376" t="s">
        <v>168</v>
      </c>
      <c r="E498" s="361" t="s">
        <v>108</v>
      </c>
      <c r="F498" s="417"/>
      <c r="G498" s="361" t="s">
        <v>114</v>
      </c>
      <c r="H498" s="360" t="s">
        <v>105</v>
      </c>
      <c r="I498" s="52">
        <v>5</v>
      </c>
      <c r="J498" s="85">
        <v>5</v>
      </c>
      <c r="K498" s="336">
        <v>4475.04</v>
      </c>
      <c r="L498" s="336">
        <v>4442.6000000000004</v>
      </c>
      <c r="M498" s="336">
        <v>0</v>
      </c>
      <c r="N498" s="52">
        <v>100</v>
      </c>
      <c r="O498" s="29">
        <f>'Раздел 2'!C498</f>
        <v>999585.00000000012</v>
      </c>
      <c r="P498" s="29">
        <v>0</v>
      </c>
      <c r="Q498" s="29">
        <v>0</v>
      </c>
      <c r="R498" s="29">
        <f t="shared" si="118"/>
        <v>999585.00000000012</v>
      </c>
      <c r="S498" s="150">
        <f t="shared" si="119"/>
        <v>225</v>
      </c>
      <c r="T498" s="297">
        <v>12389.725754236475</v>
      </c>
      <c r="U498" s="353">
        <v>2026</v>
      </c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  <c r="BZ498" s="7"/>
      <c r="CA498" s="7"/>
      <c r="CB498" s="7"/>
      <c r="CC498" s="7"/>
      <c r="CD498" s="7"/>
    </row>
    <row r="499" spans="1:82" s="2" customFormat="1" ht="12.75" customHeight="1" x14ac:dyDescent="0.2">
      <c r="A499" s="361">
        <v>5</v>
      </c>
      <c r="B499" s="360" t="s">
        <v>395</v>
      </c>
      <c r="C499" s="361" t="s">
        <v>396</v>
      </c>
      <c r="D499" s="361" t="s">
        <v>168</v>
      </c>
      <c r="E499" s="361" t="s">
        <v>125</v>
      </c>
      <c r="F499" s="361"/>
      <c r="G499" s="361" t="s">
        <v>114</v>
      </c>
      <c r="H499" s="427" t="s">
        <v>104</v>
      </c>
      <c r="I499" s="52">
        <v>2</v>
      </c>
      <c r="J499" s="85">
        <v>2</v>
      </c>
      <c r="K499" s="336">
        <v>581.4</v>
      </c>
      <c r="L499" s="336">
        <v>531.70000000000005</v>
      </c>
      <c r="M499" s="336">
        <v>0</v>
      </c>
      <c r="N499" s="52">
        <v>12</v>
      </c>
      <c r="O499" s="29">
        <f>'Раздел 2'!C499</f>
        <v>360401.14760000003</v>
      </c>
      <c r="P499" s="29">
        <v>0</v>
      </c>
      <c r="Q499" s="29">
        <v>0</v>
      </c>
      <c r="R499" s="29">
        <f t="shared" si="118"/>
        <v>360401.14760000003</v>
      </c>
      <c r="S499" s="150">
        <f t="shared" si="119"/>
        <v>677.82799999999997</v>
      </c>
      <c r="T499" s="297">
        <v>17418.384792049641</v>
      </c>
      <c r="U499" s="353">
        <v>2026</v>
      </c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  <c r="BZ499" s="7"/>
      <c r="CA499" s="7"/>
      <c r="CB499" s="7"/>
      <c r="CC499" s="7"/>
      <c r="CD499" s="7"/>
    </row>
    <row r="500" spans="1:82" s="2" customFormat="1" ht="12.75" customHeight="1" x14ac:dyDescent="0.2">
      <c r="A500" s="410">
        <v>6</v>
      </c>
      <c r="B500" s="360" t="s">
        <v>387</v>
      </c>
      <c r="C500" s="361" t="s">
        <v>388</v>
      </c>
      <c r="D500" s="361" t="s">
        <v>168</v>
      </c>
      <c r="E500" s="361" t="s">
        <v>61</v>
      </c>
      <c r="F500" s="417"/>
      <c r="G500" s="361" t="s">
        <v>114</v>
      </c>
      <c r="H500" s="360" t="s">
        <v>105</v>
      </c>
      <c r="I500" s="52">
        <v>2</v>
      </c>
      <c r="J500" s="85">
        <v>1</v>
      </c>
      <c r="K500" s="336">
        <v>347.5</v>
      </c>
      <c r="L500" s="336">
        <v>324</v>
      </c>
      <c r="M500" s="336">
        <v>0</v>
      </c>
      <c r="N500" s="52">
        <v>8</v>
      </c>
      <c r="O500" s="29">
        <f>'Раздел 2'!C500</f>
        <v>218736.93600000002</v>
      </c>
      <c r="P500" s="29">
        <v>0</v>
      </c>
      <c r="Q500" s="29">
        <v>0</v>
      </c>
      <c r="R500" s="29">
        <f t="shared" si="118"/>
        <v>218736.93600000002</v>
      </c>
      <c r="S500" s="150">
        <f t="shared" si="119"/>
        <v>675.11400000000003</v>
      </c>
      <c r="T500" s="297">
        <v>13581.466085864891</v>
      </c>
      <c r="U500" s="44">
        <v>2026</v>
      </c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7"/>
      <c r="BS500" s="7"/>
      <c r="BT500" s="7"/>
      <c r="BU500" s="7"/>
      <c r="BV500" s="7"/>
      <c r="BW500" s="7"/>
      <c r="BX500" s="7"/>
      <c r="BY500" s="7"/>
      <c r="BZ500" s="7"/>
      <c r="CA500" s="7"/>
      <c r="CB500" s="7"/>
      <c r="CC500" s="7"/>
      <c r="CD500" s="7"/>
    </row>
    <row r="501" spans="1:82" s="2" customFormat="1" ht="12.75" customHeight="1" x14ac:dyDescent="0.2">
      <c r="A501" s="361">
        <v>7</v>
      </c>
      <c r="B501" s="360" t="s">
        <v>709</v>
      </c>
      <c r="C501" s="361" t="s">
        <v>710</v>
      </c>
      <c r="D501" s="361" t="s">
        <v>174</v>
      </c>
      <c r="E501" s="361" t="s">
        <v>45</v>
      </c>
      <c r="F501" s="417"/>
      <c r="G501" s="361" t="s">
        <v>114</v>
      </c>
      <c r="H501" s="418" t="s">
        <v>1102</v>
      </c>
      <c r="I501" s="52">
        <v>2</v>
      </c>
      <c r="J501" s="85">
        <v>2</v>
      </c>
      <c r="K501" s="336">
        <v>478.8</v>
      </c>
      <c r="L501" s="336">
        <v>319.2</v>
      </c>
      <c r="M501" s="336">
        <v>0</v>
      </c>
      <c r="N501" s="52">
        <v>16</v>
      </c>
      <c r="O501" s="29">
        <f>'Раздел 2'!C501</f>
        <v>216362.69759999998</v>
      </c>
      <c r="P501" s="29">
        <v>0</v>
      </c>
      <c r="Q501" s="29">
        <v>0</v>
      </c>
      <c r="R501" s="29">
        <f t="shared" si="118"/>
        <v>216362.69759999998</v>
      </c>
      <c r="S501" s="150">
        <f t="shared" si="119"/>
        <v>677.82799999999997</v>
      </c>
      <c r="T501" s="297">
        <v>30150.355198258982</v>
      </c>
      <c r="U501" s="353">
        <v>2026</v>
      </c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</row>
    <row r="502" spans="1:82" s="2" customFormat="1" ht="12.75" customHeight="1" x14ac:dyDescent="0.2">
      <c r="A502" s="410">
        <v>8</v>
      </c>
      <c r="B502" s="360" t="s">
        <v>711</v>
      </c>
      <c r="C502" s="361" t="s">
        <v>712</v>
      </c>
      <c r="D502" s="361" t="s">
        <v>174</v>
      </c>
      <c r="E502" s="361" t="s">
        <v>49</v>
      </c>
      <c r="F502" s="361"/>
      <c r="G502" s="417" t="s">
        <v>113</v>
      </c>
      <c r="H502" s="418" t="s">
        <v>1101</v>
      </c>
      <c r="I502" s="52">
        <v>5</v>
      </c>
      <c r="J502" s="85">
        <v>2</v>
      </c>
      <c r="K502" s="336">
        <v>1648.7</v>
      </c>
      <c r="L502" s="336">
        <v>1574.1</v>
      </c>
      <c r="M502" s="336">
        <v>0</v>
      </c>
      <c r="N502" s="85">
        <v>29</v>
      </c>
      <c r="O502" s="29">
        <f>'Раздел 2'!C502</f>
        <v>555499.89</v>
      </c>
      <c r="P502" s="29">
        <v>0</v>
      </c>
      <c r="Q502" s="29">
        <v>0</v>
      </c>
      <c r="R502" s="29">
        <f t="shared" si="118"/>
        <v>555499.89</v>
      </c>
      <c r="S502" s="150">
        <f t="shared" si="119"/>
        <v>352.90000000000003</v>
      </c>
      <c r="T502" s="297">
        <v>13242.788805527145</v>
      </c>
      <c r="U502" s="44">
        <v>2026</v>
      </c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  <c r="CB502" s="7"/>
      <c r="CC502" s="7"/>
      <c r="CD502" s="7"/>
    </row>
    <row r="503" spans="1:82" s="2" customFormat="1" ht="12.75" customHeight="1" x14ac:dyDescent="0.2">
      <c r="A503" s="361">
        <v>9</v>
      </c>
      <c r="B503" s="360" t="s">
        <v>707</v>
      </c>
      <c r="C503" s="361" t="s">
        <v>708</v>
      </c>
      <c r="D503" s="361" t="s">
        <v>174</v>
      </c>
      <c r="E503" s="361" t="s">
        <v>61</v>
      </c>
      <c r="F503" s="417"/>
      <c r="G503" s="361" t="s">
        <v>114</v>
      </c>
      <c r="H503" s="418" t="s">
        <v>1110</v>
      </c>
      <c r="I503" s="52">
        <v>2</v>
      </c>
      <c r="J503" s="85">
        <v>1</v>
      </c>
      <c r="K503" s="336">
        <v>369.8</v>
      </c>
      <c r="L503" s="336">
        <v>344.2</v>
      </c>
      <c r="M503" s="336">
        <v>0</v>
      </c>
      <c r="N503" s="52">
        <v>8</v>
      </c>
      <c r="O503" s="29">
        <f>'Раздел 2'!C503</f>
        <v>232374.23879999999</v>
      </c>
      <c r="P503" s="29">
        <v>0</v>
      </c>
      <c r="Q503" s="29">
        <v>0</v>
      </c>
      <c r="R503" s="29">
        <f t="shared" si="118"/>
        <v>232374.23879999999</v>
      </c>
      <c r="S503" s="150">
        <f t="shared" si="119"/>
        <v>675.11400000000003</v>
      </c>
      <c r="T503" s="297">
        <v>16079.601868724638</v>
      </c>
      <c r="U503" s="44">
        <v>2026</v>
      </c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  <c r="BZ503" s="7"/>
      <c r="CA503" s="7"/>
      <c r="CB503" s="7"/>
      <c r="CC503" s="7"/>
      <c r="CD503" s="7"/>
    </row>
    <row r="504" spans="1:82" s="3" customFormat="1" ht="12.75" customHeight="1" x14ac:dyDescent="0.2">
      <c r="A504" s="569" t="s">
        <v>1208</v>
      </c>
      <c r="B504" s="569"/>
      <c r="C504" s="196"/>
      <c r="D504" s="196"/>
      <c r="E504" s="178">
        <v>9</v>
      </c>
      <c r="F504" s="178"/>
      <c r="G504" s="178"/>
      <c r="H504" s="320"/>
      <c r="I504" s="178"/>
      <c r="J504" s="181"/>
      <c r="K504" s="183">
        <f>SUM(K495:K503)</f>
        <v>10769.239999999998</v>
      </c>
      <c r="L504" s="183">
        <f t="shared" ref="L504:R504" si="120">SUM(L495:L503)</f>
        <v>9727</v>
      </c>
      <c r="M504" s="183">
        <f t="shared" si="120"/>
        <v>1049.7</v>
      </c>
      <c r="N504" s="183">
        <f t="shared" si="120"/>
        <v>222</v>
      </c>
      <c r="O504" s="183">
        <f t="shared" si="120"/>
        <v>25263530.073910397</v>
      </c>
      <c r="P504" s="183">
        <f t="shared" si="120"/>
        <v>0</v>
      </c>
      <c r="Q504" s="183">
        <f t="shared" si="120"/>
        <v>0</v>
      </c>
      <c r="R504" s="183">
        <f t="shared" si="120"/>
        <v>25263530.073910397</v>
      </c>
      <c r="S504" s="194"/>
      <c r="T504" s="197"/>
      <c r="U504" s="186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  <c r="BZ504" s="7"/>
      <c r="CA504" s="7"/>
      <c r="CB504" s="7"/>
      <c r="CC504" s="7"/>
      <c r="CD504" s="7"/>
    </row>
    <row r="505" spans="1:82" s="2" customFormat="1" ht="12.75" customHeight="1" x14ac:dyDescent="0.2">
      <c r="A505" s="410">
        <v>1</v>
      </c>
      <c r="B505" s="411" t="s">
        <v>1536</v>
      </c>
      <c r="C505" s="410" t="s">
        <v>1537</v>
      </c>
      <c r="D505" s="410" t="s">
        <v>175</v>
      </c>
      <c r="E505" s="410" t="s">
        <v>126</v>
      </c>
      <c r="F505" s="410"/>
      <c r="G505" s="410" t="s">
        <v>114</v>
      </c>
      <c r="H505" s="415" t="s">
        <v>1176</v>
      </c>
      <c r="I505" s="352">
        <v>5</v>
      </c>
      <c r="J505" s="352">
        <v>2</v>
      </c>
      <c r="K505" s="339">
        <v>1967.9</v>
      </c>
      <c r="L505" s="339">
        <v>1801</v>
      </c>
      <c r="M505" s="339">
        <v>1750.1</v>
      </c>
      <c r="N505" s="352">
        <v>40</v>
      </c>
      <c r="O505" s="29">
        <f>'Раздел 2'!C505</f>
        <v>11912115.894425998</v>
      </c>
      <c r="P505" s="29">
        <v>0</v>
      </c>
      <c r="Q505" s="29">
        <v>0</v>
      </c>
      <c r="R505" s="29">
        <f t="shared" ref="R505:R509" si="121">O505</f>
        <v>11912115.894425998</v>
      </c>
      <c r="S505" s="150">
        <f t="shared" ref="S505:S509" si="122">O505/L505</f>
        <v>6614.1676259999986</v>
      </c>
      <c r="T505" s="350">
        <v>39218.76</v>
      </c>
      <c r="U505" s="353">
        <v>2027</v>
      </c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  <c r="BZ505" s="7"/>
      <c r="CA505" s="7"/>
      <c r="CB505" s="7"/>
      <c r="CC505" s="7"/>
      <c r="CD505" s="7"/>
    </row>
    <row r="506" spans="1:82" s="2" customFormat="1" ht="12.75" customHeight="1" x14ac:dyDescent="0.2">
      <c r="A506" s="410">
        <v>2</v>
      </c>
      <c r="B506" s="411" t="s">
        <v>1542</v>
      </c>
      <c r="C506" s="410" t="s">
        <v>1543</v>
      </c>
      <c r="D506" s="410" t="s">
        <v>175</v>
      </c>
      <c r="E506" s="410" t="s">
        <v>117</v>
      </c>
      <c r="F506" s="410"/>
      <c r="G506" s="410" t="s">
        <v>114</v>
      </c>
      <c r="H506" s="415" t="s">
        <v>1176</v>
      </c>
      <c r="I506" s="343">
        <v>5</v>
      </c>
      <c r="J506" s="343">
        <v>4</v>
      </c>
      <c r="K506" s="339">
        <v>3356.6</v>
      </c>
      <c r="L506" s="339">
        <v>3238.7</v>
      </c>
      <c r="M506" s="339">
        <v>3112.5</v>
      </c>
      <c r="N506" s="343">
        <v>79</v>
      </c>
      <c r="O506" s="29">
        <f>'Раздел 2'!C506</f>
        <v>21421304.690326195</v>
      </c>
      <c r="P506" s="29">
        <v>0</v>
      </c>
      <c r="Q506" s="29">
        <v>0</v>
      </c>
      <c r="R506" s="29">
        <f t="shared" si="121"/>
        <v>21421304.690326195</v>
      </c>
      <c r="S506" s="150">
        <f t="shared" si="122"/>
        <v>6614.1676259999986</v>
      </c>
      <c r="T506" s="342">
        <v>39218.76</v>
      </c>
      <c r="U506" s="353">
        <v>2027</v>
      </c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  <c r="BZ506" s="7"/>
      <c r="CA506" s="7"/>
      <c r="CB506" s="7"/>
      <c r="CC506" s="7"/>
      <c r="CD506" s="7"/>
    </row>
    <row r="507" spans="1:82" s="2" customFormat="1" ht="12.75" customHeight="1" x14ac:dyDescent="0.2">
      <c r="A507" s="410">
        <v>3</v>
      </c>
      <c r="B507" s="360" t="s">
        <v>1544</v>
      </c>
      <c r="C507" s="361" t="s">
        <v>1545</v>
      </c>
      <c r="D507" s="361" t="s">
        <v>175</v>
      </c>
      <c r="E507" s="361" t="s">
        <v>132</v>
      </c>
      <c r="F507" s="361"/>
      <c r="G507" s="361" t="s">
        <v>114</v>
      </c>
      <c r="H507" s="360" t="s">
        <v>105</v>
      </c>
      <c r="I507" s="346">
        <v>5</v>
      </c>
      <c r="J507" s="346">
        <v>4</v>
      </c>
      <c r="K507" s="336">
        <v>3619</v>
      </c>
      <c r="L507" s="336">
        <v>3317</v>
      </c>
      <c r="M507" s="336">
        <v>2909</v>
      </c>
      <c r="N507" s="346">
        <v>72</v>
      </c>
      <c r="O507" s="29">
        <f>'Раздел 2'!C507</f>
        <v>8932947.8141727988</v>
      </c>
      <c r="P507" s="29">
        <v>0</v>
      </c>
      <c r="Q507" s="29">
        <v>0</v>
      </c>
      <c r="R507" s="29">
        <f t="shared" si="121"/>
        <v>8932947.8141727988</v>
      </c>
      <c r="S507" s="150">
        <f t="shared" si="122"/>
        <v>2693.0804383999998</v>
      </c>
      <c r="T507" s="345">
        <v>22170.720000000001</v>
      </c>
      <c r="U507" s="344">
        <v>2027</v>
      </c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</row>
    <row r="508" spans="1:82" s="2" customFormat="1" ht="12.6" customHeight="1" x14ac:dyDescent="0.2">
      <c r="A508" s="410">
        <v>4</v>
      </c>
      <c r="B508" s="411" t="s">
        <v>1059</v>
      </c>
      <c r="C508" s="410" t="s">
        <v>1060</v>
      </c>
      <c r="D508" s="410" t="s">
        <v>172</v>
      </c>
      <c r="E508" s="410" t="s">
        <v>49</v>
      </c>
      <c r="F508" s="413"/>
      <c r="G508" s="410" t="s">
        <v>114</v>
      </c>
      <c r="H508" s="411" t="s">
        <v>1101</v>
      </c>
      <c r="I508" s="30">
        <v>5</v>
      </c>
      <c r="J508" s="95">
        <v>2</v>
      </c>
      <c r="K508" s="339">
        <v>1736</v>
      </c>
      <c r="L508" s="339">
        <v>1606</v>
      </c>
      <c r="M508" s="339">
        <v>0</v>
      </c>
      <c r="N508" s="95">
        <v>39</v>
      </c>
      <c r="O508" s="29">
        <f>'Раздел 2'!C508</f>
        <v>566757.4</v>
      </c>
      <c r="P508" s="29">
        <v>0</v>
      </c>
      <c r="Q508" s="29">
        <v>0</v>
      </c>
      <c r="R508" s="29">
        <f t="shared" si="121"/>
        <v>566757.4</v>
      </c>
      <c r="S508" s="150">
        <f t="shared" si="122"/>
        <v>352.90000000000003</v>
      </c>
      <c r="T508" s="147">
        <v>13295.545603129169</v>
      </c>
      <c r="U508" s="344">
        <v>2027</v>
      </c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  <c r="BZ508" s="7"/>
      <c r="CA508" s="7"/>
      <c r="CB508" s="7"/>
      <c r="CC508" s="7"/>
      <c r="CD508" s="7"/>
    </row>
    <row r="509" spans="1:82" s="2" customFormat="1" ht="12.6" customHeight="1" x14ac:dyDescent="0.2">
      <c r="A509" s="410">
        <v>5</v>
      </c>
      <c r="B509" s="411" t="s">
        <v>1057</v>
      </c>
      <c r="C509" s="410" t="s">
        <v>1058</v>
      </c>
      <c r="D509" s="410" t="s">
        <v>172</v>
      </c>
      <c r="E509" s="410" t="s">
        <v>58</v>
      </c>
      <c r="F509" s="413"/>
      <c r="G509" s="410" t="s">
        <v>114</v>
      </c>
      <c r="H509" s="411" t="s">
        <v>1102</v>
      </c>
      <c r="I509" s="30">
        <v>2</v>
      </c>
      <c r="J509" s="95">
        <v>2</v>
      </c>
      <c r="K509" s="339">
        <v>395</v>
      </c>
      <c r="L509" s="339">
        <v>348</v>
      </c>
      <c r="M509" s="339">
        <v>0</v>
      </c>
      <c r="N509" s="95">
        <v>8</v>
      </c>
      <c r="O509" s="29">
        <f>'Раздел 2'!C509</f>
        <v>235884.144</v>
      </c>
      <c r="P509" s="29">
        <v>0</v>
      </c>
      <c r="Q509" s="29">
        <v>0</v>
      </c>
      <c r="R509" s="29">
        <f t="shared" si="121"/>
        <v>235884.144</v>
      </c>
      <c r="S509" s="150">
        <f t="shared" si="122"/>
        <v>677.82799999999997</v>
      </c>
      <c r="T509" s="168">
        <v>16987.79854961934</v>
      </c>
      <c r="U509" s="44">
        <v>2027</v>
      </c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  <c r="BZ509" s="7"/>
      <c r="CA509" s="7"/>
      <c r="CB509" s="7"/>
      <c r="CC509" s="7"/>
      <c r="CD509" s="7"/>
    </row>
    <row r="510" spans="1:82" s="3" customFormat="1" ht="12.75" customHeight="1" x14ac:dyDescent="0.2">
      <c r="A510" s="569" t="s">
        <v>1209</v>
      </c>
      <c r="B510" s="569"/>
      <c r="C510" s="178"/>
      <c r="D510" s="178"/>
      <c r="E510" s="178">
        <v>5</v>
      </c>
      <c r="F510" s="178"/>
      <c r="G510" s="178"/>
      <c r="H510" s="179"/>
      <c r="I510" s="178"/>
      <c r="J510" s="181"/>
      <c r="K510" s="183">
        <f t="shared" ref="K510:R510" si="123">SUM(K505:K509)</f>
        <v>11074.5</v>
      </c>
      <c r="L510" s="183">
        <f t="shared" si="123"/>
        <v>10310.700000000001</v>
      </c>
      <c r="M510" s="183">
        <f t="shared" si="123"/>
        <v>7771.6</v>
      </c>
      <c r="N510" s="183">
        <f t="shared" si="123"/>
        <v>238</v>
      </c>
      <c r="O510" s="183">
        <f t="shared" si="123"/>
        <v>43069009.942924991</v>
      </c>
      <c r="P510" s="183">
        <f t="shared" si="123"/>
        <v>0</v>
      </c>
      <c r="Q510" s="183">
        <f t="shared" si="123"/>
        <v>0</v>
      </c>
      <c r="R510" s="183">
        <f t="shared" si="123"/>
        <v>43069009.942924991</v>
      </c>
      <c r="S510" s="194"/>
      <c r="T510" s="197"/>
      <c r="U510" s="186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  <c r="BZ510" s="7"/>
      <c r="CA510" s="7"/>
      <c r="CB510" s="7"/>
      <c r="CC510" s="7"/>
      <c r="CD510" s="7"/>
    </row>
    <row r="511" spans="1:82" s="5" customFormat="1" ht="13.35" customHeight="1" x14ac:dyDescent="0.2">
      <c r="A511" s="568" t="s">
        <v>79</v>
      </c>
      <c r="B511" s="568"/>
      <c r="C511" s="119"/>
      <c r="D511" s="119"/>
      <c r="E511" s="134">
        <f>E510+E504+E494</f>
        <v>30</v>
      </c>
      <c r="F511" s="134"/>
      <c r="G511" s="134"/>
      <c r="H511" s="134"/>
      <c r="I511" s="134"/>
      <c r="J511" s="134"/>
      <c r="K511" s="135">
        <f>K510+K504+K494</f>
        <v>56335.140000000007</v>
      </c>
      <c r="L511" s="135">
        <f>L510+L504+L494</f>
        <v>49159.54</v>
      </c>
      <c r="M511" s="134">
        <f>M510+M504+M494</f>
        <v>30808.699999999997</v>
      </c>
      <c r="N511" s="136">
        <f>N510+N504+N494</f>
        <v>1118</v>
      </c>
      <c r="O511" s="135">
        <f>O504+O494+O510</f>
        <v>98362183.952435374</v>
      </c>
      <c r="P511" s="134"/>
      <c r="Q511" s="134"/>
      <c r="R511" s="135">
        <f>R510+R504+R494</f>
        <v>98362183.952435389</v>
      </c>
      <c r="S511" s="140"/>
      <c r="T511" s="148"/>
      <c r="U511" s="56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2"/>
      <c r="AY511" s="12"/>
      <c r="AZ511" s="12"/>
      <c r="BA511" s="12"/>
      <c r="BB511" s="12"/>
      <c r="BC511" s="12"/>
      <c r="BD511" s="12"/>
      <c r="BE511" s="12"/>
      <c r="BF511" s="12"/>
      <c r="BG511" s="12"/>
      <c r="BH511" s="12"/>
      <c r="BI511" s="12"/>
      <c r="BJ511" s="12"/>
      <c r="BK511" s="12"/>
      <c r="BL511" s="12"/>
      <c r="BM511" s="12"/>
      <c r="BN511" s="12"/>
      <c r="BO511" s="12"/>
      <c r="BP511" s="12"/>
      <c r="BQ511" s="12"/>
      <c r="BR511" s="12"/>
      <c r="BS511" s="12"/>
      <c r="BT511" s="12"/>
      <c r="BU511" s="12"/>
      <c r="BV511" s="12"/>
      <c r="BW511" s="12"/>
      <c r="BX511" s="12"/>
      <c r="BY511" s="12"/>
      <c r="BZ511" s="12"/>
      <c r="CA511" s="12"/>
      <c r="CB511" s="12"/>
      <c r="CC511" s="12"/>
      <c r="CD511" s="12"/>
    </row>
    <row r="512" spans="1:82" s="2" customFormat="1" ht="13.35" customHeight="1" x14ac:dyDescent="0.2">
      <c r="A512" s="410"/>
      <c r="B512" s="701" t="s">
        <v>80</v>
      </c>
      <c r="C512" s="413"/>
      <c r="D512" s="413"/>
      <c r="E512" s="410"/>
      <c r="F512" s="410"/>
      <c r="G512" s="410"/>
      <c r="H512" s="411"/>
      <c r="I512" s="89"/>
      <c r="J512" s="91"/>
      <c r="K512" s="29"/>
      <c r="L512" s="29"/>
      <c r="M512" s="30"/>
      <c r="N512" s="95"/>
      <c r="O512" s="29"/>
      <c r="P512" s="29"/>
      <c r="Q512" s="29"/>
      <c r="R512" s="117"/>
      <c r="S512" s="150"/>
      <c r="T512" s="149"/>
      <c r="U512" s="44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  <c r="BX512" s="7"/>
      <c r="BY512" s="7"/>
      <c r="BZ512" s="7"/>
      <c r="CA512" s="7"/>
      <c r="CB512" s="7"/>
      <c r="CC512" s="7"/>
      <c r="CD512" s="7"/>
    </row>
    <row r="513" spans="1:82" s="2" customFormat="1" ht="12.75" customHeight="1" x14ac:dyDescent="0.2">
      <c r="A513" s="410">
        <v>1</v>
      </c>
      <c r="B513" s="411" t="s">
        <v>1555</v>
      </c>
      <c r="C513" s="410" t="s">
        <v>1556</v>
      </c>
      <c r="D513" s="410" t="s">
        <v>175</v>
      </c>
      <c r="E513" s="410">
        <v>1984</v>
      </c>
      <c r="F513" s="410"/>
      <c r="G513" s="426" t="s">
        <v>114</v>
      </c>
      <c r="H513" s="427" t="s">
        <v>104</v>
      </c>
      <c r="I513" s="104">
        <v>2</v>
      </c>
      <c r="J513" s="104">
        <v>3</v>
      </c>
      <c r="K513" s="338">
        <v>1984</v>
      </c>
      <c r="L513" s="338">
        <v>884</v>
      </c>
      <c r="M513" s="338">
        <v>0</v>
      </c>
      <c r="N513" s="104">
        <v>34</v>
      </c>
      <c r="O513" s="29">
        <f>'Раздел 2'!C513</f>
        <v>484965.94</v>
      </c>
      <c r="P513" s="29">
        <v>0</v>
      </c>
      <c r="Q513" s="29">
        <v>0</v>
      </c>
      <c r="R513" s="29">
        <f>O513</f>
        <v>484965.94</v>
      </c>
      <c r="S513" s="150">
        <f>O513/L513</f>
        <v>548.60400452488693</v>
      </c>
      <c r="T513" s="294">
        <v>40754.379999999997</v>
      </c>
      <c r="U513" s="44">
        <v>2025</v>
      </c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  <c r="BZ513" s="7"/>
      <c r="CA513" s="7"/>
      <c r="CB513" s="7"/>
      <c r="CC513" s="7"/>
      <c r="CD513" s="7"/>
    </row>
    <row r="514" spans="1:82" s="2" customFormat="1" ht="12.75" customHeight="1" x14ac:dyDescent="0.2">
      <c r="A514" s="410">
        <f>A513+1</f>
        <v>2</v>
      </c>
      <c r="B514" s="411" t="s">
        <v>1557</v>
      </c>
      <c r="C514" s="410" t="s">
        <v>1556</v>
      </c>
      <c r="D514" s="410" t="s">
        <v>175</v>
      </c>
      <c r="E514" s="410">
        <v>1984</v>
      </c>
      <c r="F514" s="410"/>
      <c r="G514" s="426" t="s">
        <v>114</v>
      </c>
      <c r="H514" s="716" t="s">
        <v>1558</v>
      </c>
      <c r="I514" s="104">
        <v>2</v>
      </c>
      <c r="J514" s="104">
        <v>3</v>
      </c>
      <c r="K514" s="338">
        <v>1248</v>
      </c>
      <c r="L514" s="338">
        <v>865</v>
      </c>
      <c r="M514" s="338">
        <v>0</v>
      </c>
      <c r="N514" s="104">
        <v>21</v>
      </c>
      <c r="O514" s="29">
        <f>'Раздел 2'!C514</f>
        <v>474542.46</v>
      </c>
      <c r="P514" s="29">
        <v>0</v>
      </c>
      <c r="Q514" s="29">
        <v>0</v>
      </c>
      <c r="R514" s="29">
        <f>O514</f>
        <v>474542.46</v>
      </c>
      <c r="S514" s="150">
        <f>O514/L514</f>
        <v>548.60400000000004</v>
      </c>
      <c r="T514" s="332">
        <v>40754.379999999997</v>
      </c>
      <c r="U514" s="89">
        <v>2025</v>
      </c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  <c r="BX514" s="7"/>
      <c r="BY514" s="7"/>
      <c r="BZ514" s="7"/>
      <c r="CA514" s="7"/>
      <c r="CB514" s="7"/>
      <c r="CC514" s="7"/>
      <c r="CD514" s="7"/>
    </row>
    <row r="515" spans="1:82" s="2" customFormat="1" ht="12.75" customHeight="1" x14ac:dyDescent="0.2">
      <c r="A515" s="361">
        <v>3</v>
      </c>
      <c r="B515" s="360" t="s">
        <v>398</v>
      </c>
      <c r="C515" s="361" t="s">
        <v>399</v>
      </c>
      <c r="D515" s="361" t="s">
        <v>168</v>
      </c>
      <c r="E515" s="361" t="s">
        <v>121</v>
      </c>
      <c r="F515" s="417"/>
      <c r="G515" s="361" t="s">
        <v>114</v>
      </c>
      <c r="H515" s="360" t="s">
        <v>1102</v>
      </c>
      <c r="I515" s="52">
        <v>2</v>
      </c>
      <c r="J515" s="85">
        <v>0</v>
      </c>
      <c r="K515" s="336">
        <v>235.3</v>
      </c>
      <c r="L515" s="336">
        <v>235.3</v>
      </c>
      <c r="M515" s="336">
        <v>0</v>
      </c>
      <c r="N515" s="85">
        <v>6</v>
      </c>
      <c r="O515" s="29">
        <f>'Раздел 2'!C515</f>
        <v>125912.32420000002</v>
      </c>
      <c r="P515" s="45">
        <v>0</v>
      </c>
      <c r="Q515" s="45">
        <v>0</v>
      </c>
      <c r="R515" s="29">
        <f>O515</f>
        <v>125912.32420000002</v>
      </c>
      <c r="S515" s="150">
        <f>O515/L515</f>
        <v>535.11400000000003</v>
      </c>
      <c r="T515" s="297">
        <v>14966.46555763932</v>
      </c>
      <c r="U515" s="44">
        <v>2025</v>
      </c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  <c r="BZ515" s="7"/>
      <c r="CA515" s="7"/>
      <c r="CB515" s="7"/>
      <c r="CC515" s="7"/>
      <c r="CD515" s="7"/>
    </row>
    <row r="516" spans="1:82" s="3" customFormat="1" ht="12.75" customHeight="1" x14ac:dyDescent="0.2">
      <c r="A516" s="569" t="s">
        <v>1137</v>
      </c>
      <c r="B516" s="569"/>
      <c r="C516" s="178"/>
      <c r="D516" s="178"/>
      <c r="E516" s="178">
        <v>3</v>
      </c>
      <c r="F516" s="178"/>
      <c r="G516" s="178"/>
      <c r="H516" s="179"/>
      <c r="I516" s="178"/>
      <c r="J516" s="181"/>
      <c r="K516" s="183">
        <f t="shared" ref="K516:R516" si="124">SUM(K513:K515)</f>
        <v>3467.3</v>
      </c>
      <c r="L516" s="183">
        <f t="shared" si="124"/>
        <v>1984.3</v>
      </c>
      <c r="M516" s="183">
        <f t="shared" si="124"/>
        <v>0</v>
      </c>
      <c r="N516" s="183">
        <f t="shared" si="124"/>
        <v>61</v>
      </c>
      <c r="O516" s="183">
        <f t="shared" si="124"/>
        <v>1085420.7242000001</v>
      </c>
      <c r="P516" s="183">
        <f t="shared" si="124"/>
        <v>0</v>
      </c>
      <c r="Q516" s="183">
        <f t="shared" si="124"/>
        <v>0</v>
      </c>
      <c r="R516" s="183">
        <f t="shared" si="124"/>
        <v>1085420.7242000001</v>
      </c>
      <c r="S516" s="194"/>
      <c r="T516" s="197"/>
      <c r="U516" s="186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  <c r="BX516" s="7"/>
      <c r="BY516" s="7"/>
      <c r="BZ516" s="7"/>
      <c r="CA516" s="7"/>
      <c r="CB516" s="7"/>
      <c r="CC516" s="7"/>
      <c r="CD516" s="7"/>
    </row>
    <row r="517" spans="1:82" s="2" customFormat="1" ht="12.75" customHeight="1" x14ac:dyDescent="0.2">
      <c r="A517" s="361">
        <v>1</v>
      </c>
      <c r="B517" s="360" t="s">
        <v>400</v>
      </c>
      <c r="C517" s="361" t="s">
        <v>401</v>
      </c>
      <c r="D517" s="361" t="s">
        <v>168</v>
      </c>
      <c r="E517" s="361" t="s">
        <v>49</v>
      </c>
      <c r="F517" s="361"/>
      <c r="G517" s="361" t="s">
        <v>114</v>
      </c>
      <c r="H517" s="418" t="s">
        <v>1101</v>
      </c>
      <c r="I517" s="52">
        <v>2</v>
      </c>
      <c r="J517" s="85">
        <v>2</v>
      </c>
      <c r="K517" s="336">
        <v>467</v>
      </c>
      <c r="L517" s="336">
        <v>286.7</v>
      </c>
      <c r="M517" s="336">
        <v>0</v>
      </c>
      <c r="N517" s="52">
        <v>18</v>
      </c>
      <c r="O517" s="29">
        <f>'Раздел 2'!C517</f>
        <v>2857387.8127241796</v>
      </c>
      <c r="P517" s="45">
        <v>0</v>
      </c>
      <c r="Q517" s="45">
        <v>0</v>
      </c>
      <c r="R517" s="29">
        <f>O517</f>
        <v>2857387.8127241796</v>
      </c>
      <c r="S517" s="150">
        <f>O517/L517</f>
        <v>9966.4730126410177</v>
      </c>
      <c r="T517" s="297">
        <v>28988.822969088422</v>
      </c>
      <c r="U517" s="44">
        <v>2026</v>
      </c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  <c r="BZ517" s="7"/>
      <c r="CA517" s="7"/>
      <c r="CB517" s="7"/>
      <c r="CC517" s="7"/>
      <c r="CD517" s="7"/>
    </row>
    <row r="518" spans="1:82" s="2" customFormat="1" ht="12.75" customHeight="1" x14ac:dyDescent="0.2">
      <c r="A518" s="361">
        <v>2</v>
      </c>
      <c r="B518" s="360" t="s">
        <v>713</v>
      </c>
      <c r="C518" s="361" t="s">
        <v>714</v>
      </c>
      <c r="D518" s="361" t="s">
        <v>174</v>
      </c>
      <c r="E518" s="361" t="s">
        <v>49</v>
      </c>
      <c r="F518" s="361"/>
      <c r="G518" s="361" t="s">
        <v>114</v>
      </c>
      <c r="H518" s="360" t="s">
        <v>1110</v>
      </c>
      <c r="I518" s="52">
        <v>2</v>
      </c>
      <c r="J518" s="85">
        <v>1</v>
      </c>
      <c r="K518" s="336">
        <v>342</v>
      </c>
      <c r="L518" s="336">
        <v>317</v>
      </c>
      <c r="M518" s="336">
        <v>0</v>
      </c>
      <c r="N518" s="85">
        <v>8</v>
      </c>
      <c r="O518" s="29">
        <f>'Раздел 2'!C518</f>
        <v>214011.13800000001</v>
      </c>
      <c r="P518" s="45">
        <v>0</v>
      </c>
      <c r="Q518" s="45">
        <v>0</v>
      </c>
      <c r="R518" s="29">
        <f>O518</f>
        <v>214011.13800000001</v>
      </c>
      <c r="S518" s="150">
        <f>O518/L518</f>
        <v>675.11400000000003</v>
      </c>
      <c r="T518" s="297">
        <v>16146.786185213396</v>
      </c>
      <c r="U518" s="44">
        <v>2026</v>
      </c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  <c r="BZ518" s="7"/>
      <c r="CA518" s="7"/>
      <c r="CB518" s="7"/>
      <c r="CC518" s="7"/>
      <c r="CD518" s="7"/>
    </row>
    <row r="519" spans="1:82" s="3" customFormat="1" ht="12.75" customHeight="1" x14ac:dyDescent="0.2">
      <c r="A519" s="569" t="s">
        <v>1138</v>
      </c>
      <c r="B519" s="569"/>
      <c r="C519" s="178"/>
      <c r="D519" s="178"/>
      <c r="E519" s="178">
        <v>2</v>
      </c>
      <c r="F519" s="178"/>
      <c r="G519" s="178"/>
      <c r="H519" s="179"/>
      <c r="I519" s="178"/>
      <c r="J519" s="181"/>
      <c r="K519" s="183">
        <f t="shared" ref="K519:R519" si="125">SUM(K517:K518)</f>
        <v>809</v>
      </c>
      <c r="L519" s="183">
        <f t="shared" si="125"/>
        <v>603.70000000000005</v>
      </c>
      <c r="M519" s="183">
        <f t="shared" si="125"/>
        <v>0</v>
      </c>
      <c r="N519" s="183">
        <f t="shared" si="125"/>
        <v>26</v>
      </c>
      <c r="O519" s="183">
        <f t="shared" si="125"/>
        <v>3071398.9507241794</v>
      </c>
      <c r="P519" s="183">
        <f t="shared" si="125"/>
        <v>0</v>
      </c>
      <c r="Q519" s="183">
        <f t="shared" si="125"/>
        <v>0</v>
      </c>
      <c r="R519" s="183">
        <f t="shared" si="125"/>
        <v>3071398.9507241794</v>
      </c>
      <c r="S519" s="194"/>
      <c r="T519" s="197"/>
      <c r="U519" s="186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  <c r="CD519" s="7"/>
    </row>
    <row r="520" spans="1:82" s="2" customFormat="1" ht="12.75" customHeight="1" x14ac:dyDescent="0.2">
      <c r="A520" s="410">
        <v>1</v>
      </c>
      <c r="B520" s="411" t="s">
        <v>715</v>
      </c>
      <c r="C520" s="410" t="s">
        <v>716</v>
      </c>
      <c r="D520" s="410" t="s">
        <v>174</v>
      </c>
      <c r="E520" s="410" t="s">
        <v>50</v>
      </c>
      <c r="F520" s="410"/>
      <c r="G520" s="410" t="s">
        <v>114</v>
      </c>
      <c r="H520" s="427" t="s">
        <v>104</v>
      </c>
      <c r="I520" s="30">
        <v>2</v>
      </c>
      <c r="J520" s="95">
        <v>1</v>
      </c>
      <c r="K520" s="339">
        <v>444.8</v>
      </c>
      <c r="L520" s="339">
        <v>412.2</v>
      </c>
      <c r="M520" s="339">
        <v>0</v>
      </c>
      <c r="N520" s="95">
        <v>10</v>
      </c>
      <c r="O520" s="29">
        <f>'Раздел 2'!C520</f>
        <v>2814741.6327169919</v>
      </c>
      <c r="P520" s="29">
        <v>0</v>
      </c>
      <c r="Q520" s="29">
        <v>0</v>
      </c>
      <c r="R520" s="29">
        <f t="shared" ref="R520:R521" si="126">O520</f>
        <v>2814741.6327169919</v>
      </c>
      <c r="S520" s="150">
        <f t="shared" ref="S520:S521" si="127">O520/L520</f>
        <v>6828.5823210019216</v>
      </c>
      <c r="T520" s="168">
        <v>19983.389471051956</v>
      </c>
      <c r="U520" s="44">
        <v>2027</v>
      </c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  <c r="BZ520" s="7"/>
      <c r="CA520" s="7"/>
      <c r="CB520" s="7"/>
      <c r="CC520" s="7"/>
      <c r="CD520" s="7"/>
    </row>
    <row r="521" spans="1:82" s="2" customFormat="1" ht="12.75" customHeight="1" x14ac:dyDescent="0.2">
      <c r="A521" s="410">
        <v>2</v>
      </c>
      <c r="B521" s="411" t="s">
        <v>717</v>
      </c>
      <c r="C521" s="410" t="s">
        <v>718</v>
      </c>
      <c r="D521" s="410" t="s">
        <v>174</v>
      </c>
      <c r="E521" s="410" t="s">
        <v>61</v>
      </c>
      <c r="F521" s="410"/>
      <c r="G521" s="410" t="s">
        <v>114</v>
      </c>
      <c r="H521" s="427" t="s">
        <v>104</v>
      </c>
      <c r="I521" s="30">
        <v>2</v>
      </c>
      <c r="J521" s="95">
        <v>3</v>
      </c>
      <c r="K521" s="339">
        <v>541.20000000000005</v>
      </c>
      <c r="L521" s="339">
        <v>541.20000000000005</v>
      </c>
      <c r="M521" s="339">
        <v>0</v>
      </c>
      <c r="N521" s="95">
        <v>12</v>
      </c>
      <c r="O521" s="29">
        <f>'Раздел 2'!C521</f>
        <v>3406176.5347914482</v>
      </c>
      <c r="P521" s="29">
        <v>0</v>
      </c>
      <c r="Q521" s="29">
        <v>0</v>
      </c>
      <c r="R521" s="29">
        <f t="shared" si="126"/>
        <v>3406176.5347914482</v>
      </c>
      <c r="S521" s="150">
        <f t="shared" si="127"/>
        <v>6293.7482165399997</v>
      </c>
      <c r="T521" s="147">
        <v>18518.779541294101</v>
      </c>
      <c r="U521" s="44">
        <v>2027</v>
      </c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  <c r="BZ521" s="7"/>
      <c r="CA521" s="7"/>
      <c r="CB521" s="7"/>
      <c r="CC521" s="7"/>
      <c r="CD521" s="7"/>
    </row>
    <row r="522" spans="1:82" s="3" customFormat="1" ht="12.75" customHeight="1" x14ac:dyDescent="0.2">
      <c r="A522" s="569" t="s">
        <v>1139</v>
      </c>
      <c r="B522" s="569"/>
      <c r="C522" s="178"/>
      <c r="D522" s="178"/>
      <c r="E522" s="178">
        <v>2</v>
      </c>
      <c r="F522" s="178"/>
      <c r="G522" s="178"/>
      <c r="H522" s="179"/>
      <c r="I522" s="178"/>
      <c r="J522" s="181"/>
      <c r="K522" s="183">
        <f>SUM(K520:K521)</f>
        <v>986</v>
      </c>
      <c r="L522" s="183">
        <f t="shared" ref="L522:R522" si="128">SUM(L520:L521)</f>
        <v>953.40000000000009</v>
      </c>
      <c r="M522" s="183">
        <f t="shared" si="128"/>
        <v>0</v>
      </c>
      <c r="N522" s="183">
        <f t="shared" si="128"/>
        <v>22</v>
      </c>
      <c r="O522" s="183">
        <f t="shared" si="128"/>
        <v>6220918.1675084401</v>
      </c>
      <c r="P522" s="183">
        <f t="shared" si="128"/>
        <v>0</v>
      </c>
      <c r="Q522" s="183">
        <f t="shared" si="128"/>
        <v>0</v>
      </c>
      <c r="R522" s="183">
        <f t="shared" si="128"/>
        <v>6220918.1675084401</v>
      </c>
      <c r="S522" s="194"/>
      <c r="T522" s="197"/>
      <c r="U522" s="186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  <c r="BZ522" s="7"/>
      <c r="CA522" s="7"/>
      <c r="CB522" s="7"/>
      <c r="CC522" s="7"/>
      <c r="CD522" s="7"/>
    </row>
    <row r="523" spans="1:82" s="5" customFormat="1" ht="13.35" customHeight="1" x14ac:dyDescent="0.2">
      <c r="A523" s="568" t="s">
        <v>81</v>
      </c>
      <c r="B523" s="568"/>
      <c r="C523" s="119"/>
      <c r="D523" s="119"/>
      <c r="E523" s="134">
        <f>E522+E519+E516</f>
        <v>7</v>
      </c>
      <c r="F523" s="134"/>
      <c r="G523" s="134"/>
      <c r="H523" s="134"/>
      <c r="I523" s="134"/>
      <c r="J523" s="134"/>
      <c r="K523" s="135">
        <f>K522+K519+K516</f>
        <v>5262.3</v>
      </c>
      <c r="L523" s="135">
        <f>L522+L519+L516</f>
        <v>3541.4</v>
      </c>
      <c r="M523" s="134">
        <f>M522+M519+M516</f>
        <v>0</v>
      </c>
      <c r="N523" s="136">
        <f>N522+N519+N516</f>
        <v>109</v>
      </c>
      <c r="O523" s="135">
        <f>O516+O519+O522</f>
        <v>10377737.84243262</v>
      </c>
      <c r="P523" s="134"/>
      <c r="Q523" s="134"/>
      <c r="R523" s="135">
        <f>R522+R519+R516</f>
        <v>10377737.842432618</v>
      </c>
      <c r="S523" s="140"/>
      <c r="T523" s="148"/>
      <c r="U523" s="56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2"/>
      <c r="AY523" s="12"/>
      <c r="AZ523" s="12"/>
      <c r="BA523" s="12"/>
      <c r="BB523" s="12"/>
      <c r="BC523" s="12"/>
      <c r="BD523" s="12"/>
      <c r="BE523" s="12"/>
      <c r="BF523" s="12"/>
      <c r="BG523" s="12"/>
      <c r="BH523" s="12"/>
      <c r="BI523" s="12"/>
      <c r="BJ523" s="12"/>
      <c r="BK523" s="12"/>
      <c r="BL523" s="12"/>
      <c r="BM523" s="12"/>
      <c r="BN523" s="12"/>
      <c r="BO523" s="12"/>
      <c r="BP523" s="12"/>
      <c r="BQ523" s="12"/>
      <c r="BR523" s="12"/>
      <c r="BS523" s="12"/>
      <c r="BT523" s="12"/>
      <c r="BU523" s="12"/>
      <c r="BV523" s="12"/>
      <c r="BW523" s="12"/>
      <c r="BX523" s="12"/>
      <c r="BY523" s="12"/>
      <c r="BZ523" s="12"/>
      <c r="CA523" s="12"/>
      <c r="CB523" s="12"/>
      <c r="CC523" s="12"/>
      <c r="CD523" s="12"/>
    </row>
    <row r="524" spans="1:82" s="2" customFormat="1" ht="13.35" customHeight="1" x14ac:dyDescent="0.2">
      <c r="A524" s="410"/>
      <c r="B524" s="701" t="s">
        <v>92</v>
      </c>
      <c r="C524" s="413"/>
      <c r="D524" s="413"/>
      <c r="E524" s="410"/>
      <c r="F524" s="410"/>
      <c r="G524" s="410"/>
      <c r="H524" s="411"/>
      <c r="I524" s="89"/>
      <c r="J524" s="91"/>
      <c r="K524" s="29"/>
      <c r="L524" s="29"/>
      <c r="M524" s="30"/>
      <c r="N524" s="95"/>
      <c r="O524" s="29"/>
      <c r="P524" s="29"/>
      <c r="Q524" s="29"/>
      <c r="R524" s="117"/>
      <c r="S524" s="150"/>
      <c r="T524" s="149"/>
      <c r="U524" s="44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  <c r="BZ524" s="7"/>
      <c r="CA524" s="7"/>
      <c r="CB524" s="7"/>
      <c r="CC524" s="7"/>
      <c r="CD524" s="7"/>
    </row>
    <row r="525" spans="1:82" s="459" customFormat="1" ht="13.35" customHeight="1" x14ac:dyDescent="0.2">
      <c r="A525" s="410"/>
      <c r="B525" s="411"/>
      <c r="C525" s="410"/>
      <c r="D525" s="410"/>
      <c r="E525" s="410"/>
      <c r="F525" s="410"/>
      <c r="G525" s="413"/>
      <c r="H525" s="427"/>
      <c r="I525" s="421"/>
      <c r="J525" s="499"/>
      <c r="K525" s="340"/>
      <c r="L525" s="340"/>
      <c r="M525" s="340"/>
      <c r="N525" s="499"/>
      <c r="O525" s="486"/>
      <c r="P525" s="486"/>
      <c r="Q525" s="486"/>
      <c r="R525" s="486"/>
      <c r="S525" s="64"/>
      <c r="T525" s="169"/>
      <c r="U525" s="410"/>
      <c r="V525" s="458"/>
      <c r="W525" s="458"/>
      <c r="X525" s="458"/>
      <c r="Y525" s="458"/>
      <c r="Z525" s="458"/>
      <c r="AA525" s="458"/>
      <c r="AB525" s="458"/>
      <c r="AC525" s="458"/>
      <c r="AD525" s="458"/>
      <c r="AE525" s="458"/>
      <c r="AF525" s="458"/>
      <c r="AG525" s="458"/>
      <c r="AH525" s="458"/>
      <c r="AI525" s="458"/>
      <c r="AJ525" s="458"/>
      <c r="AK525" s="458"/>
      <c r="AL525" s="458"/>
      <c r="AM525" s="458"/>
      <c r="AN525" s="458"/>
      <c r="AO525" s="458"/>
      <c r="AP525" s="458"/>
      <c r="AQ525" s="458"/>
      <c r="AR525" s="458"/>
      <c r="AS525" s="458"/>
      <c r="AT525" s="458"/>
      <c r="AU525" s="458"/>
      <c r="AV525" s="458"/>
      <c r="AW525" s="458"/>
      <c r="AX525" s="458"/>
      <c r="AY525" s="458"/>
      <c r="AZ525" s="458"/>
      <c r="BA525" s="458"/>
      <c r="BB525" s="458"/>
      <c r="BC525" s="458"/>
      <c r="BD525" s="458"/>
      <c r="BE525" s="458"/>
      <c r="BF525" s="458"/>
      <c r="BG525" s="458"/>
      <c r="BH525" s="458"/>
      <c r="BI525" s="458"/>
      <c r="BJ525" s="458"/>
      <c r="BK525" s="458"/>
      <c r="BL525" s="458"/>
      <c r="BM525" s="458"/>
      <c r="BN525" s="458"/>
      <c r="BO525" s="458"/>
      <c r="BP525" s="458"/>
      <c r="BQ525" s="458"/>
      <c r="BR525" s="458"/>
      <c r="BS525" s="458"/>
      <c r="BT525" s="458"/>
      <c r="BU525" s="458"/>
      <c r="BV525" s="458"/>
      <c r="BW525" s="458"/>
      <c r="BX525" s="458"/>
      <c r="BY525" s="458"/>
      <c r="BZ525" s="458"/>
      <c r="CA525" s="458"/>
      <c r="CB525" s="458"/>
      <c r="CC525" s="458"/>
      <c r="CD525" s="458"/>
    </row>
    <row r="526" spans="1:82" s="3" customFormat="1" ht="12.75" customHeight="1" x14ac:dyDescent="0.2">
      <c r="A526" s="569" t="s">
        <v>1140</v>
      </c>
      <c r="B526" s="569"/>
      <c r="C526" s="178"/>
      <c r="D526" s="178"/>
      <c r="E526" s="178">
        <v>0</v>
      </c>
      <c r="F526" s="178"/>
      <c r="G526" s="178"/>
      <c r="H526" s="179"/>
      <c r="I526" s="178"/>
      <c r="J526" s="181"/>
      <c r="K526" s="183">
        <f t="shared" ref="K526:R526" si="129">SUM(K525:K525)</f>
        <v>0</v>
      </c>
      <c r="L526" s="183">
        <f t="shared" si="129"/>
        <v>0</v>
      </c>
      <c r="M526" s="183">
        <f t="shared" si="129"/>
        <v>0</v>
      </c>
      <c r="N526" s="183">
        <f t="shared" si="129"/>
        <v>0</v>
      </c>
      <c r="O526" s="183">
        <f t="shared" si="129"/>
        <v>0</v>
      </c>
      <c r="P526" s="183">
        <f t="shared" si="129"/>
        <v>0</v>
      </c>
      <c r="Q526" s="183">
        <f t="shared" si="129"/>
        <v>0</v>
      </c>
      <c r="R526" s="183">
        <f t="shared" si="129"/>
        <v>0</v>
      </c>
      <c r="S526" s="194"/>
      <c r="T526" s="197"/>
      <c r="U526" s="186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  <c r="BX526" s="7"/>
      <c r="BY526" s="7"/>
      <c r="BZ526" s="7"/>
      <c r="CA526" s="7"/>
      <c r="CB526" s="7"/>
      <c r="CC526" s="7"/>
      <c r="CD526" s="7"/>
    </row>
    <row r="527" spans="1:82" s="2" customFormat="1" ht="13.35" customHeight="1" x14ac:dyDescent="0.2">
      <c r="A527" s="410">
        <v>1</v>
      </c>
      <c r="B527" s="411" t="s">
        <v>405</v>
      </c>
      <c r="C527" s="410" t="s">
        <v>406</v>
      </c>
      <c r="D527" s="410" t="s">
        <v>168</v>
      </c>
      <c r="E527" s="410" t="s">
        <v>115</v>
      </c>
      <c r="F527" s="410"/>
      <c r="G527" s="410" t="s">
        <v>114</v>
      </c>
      <c r="H527" s="427" t="s">
        <v>104</v>
      </c>
      <c r="I527" s="511">
        <v>2</v>
      </c>
      <c r="J527" s="95">
        <v>2</v>
      </c>
      <c r="K527" s="339">
        <v>557</v>
      </c>
      <c r="L527" s="339">
        <v>507</v>
      </c>
      <c r="M527" s="339">
        <v>0</v>
      </c>
      <c r="N527" s="95">
        <v>12</v>
      </c>
      <c r="O527" s="29">
        <f>'Раздел 2'!C527</f>
        <v>3519935.8206127798</v>
      </c>
      <c r="P527" s="29">
        <v>0</v>
      </c>
      <c r="Q527" s="29">
        <v>0</v>
      </c>
      <c r="R527" s="29">
        <f>O527</f>
        <v>3519935.8206127798</v>
      </c>
      <c r="S527" s="150">
        <f>O527/L527</f>
        <v>6942.6742023920706</v>
      </c>
      <c r="T527" s="168">
        <v>21036.47372075111</v>
      </c>
      <c r="U527" s="510">
        <v>2026</v>
      </c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  <c r="BZ527" s="7"/>
      <c r="CA527" s="7"/>
      <c r="CB527" s="7"/>
      <c r="CC527" s="7"/>
      <c r="CD527" s="7"/>
    </row>
    <row r="528" spans="1:82" s="2" customFormat="1" ht="13.35" customHeight="1" x14ac:dyDescent="0.2">
      <c r="A528" s="410">
        <f>A527+1</f>
        <v>2</v>
      </c>
      <c r="B528" s="411" t="s">
        <v>409</v>
      </c>
      <c r="C528" s="410" t="s">
        <v>410</v>
      </c>
      <c r="D528" s="410" t="s">
        <v>168</v>
      </c>
      <c r="E528" s="410" t="s">
        <v>115</v>
      </c>
      <c r="F528" s="410"/>
      <c r="G528" s="410" t="s">
        <v>114</v>
      </c>
      <c r="H528" s="427" t="s">
        <v>104</v>
      </c>
      <c r="I528" s="511">
        <v>2</v>
      </c>
      <c r="J528" s="95">
        <v>2</v>
      </c>
      <c r="K528" s="339">
        <v>537.08000000000004</v>
      </c>
      <c r="L528" s="339">
        <v>485.38</v>
      </c>
      <c r="M528" s="339">
        <v>0</v>
      </c>
      <c r="N528" s="95">
        <v>12</v>
      </c>
      <c r="O528" s="29">
        <f>'Раздел 2'!C528</f>
        <v>3391687.9326993031</v>
      </c>
      <c r="P528" s="29">
        <v>0</v>
      </c>
      <c r="Q528" s="29">
        <v>0</v>
      </c>
      <c r="R528" s="29">
        <f>O528</f>
        <v>3391687.9326993031</v>
      </c>
      <c r="S528" s="150">
        <f>O528/L528</f>
        <v>6987.6960993434077</v>
      </c>
      <c r="T528" s="168">
        <v>21182.682339138475</v>
      </c>
      <c r="U528" s="510">
        <v>2026</v>
      </c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  <c r="BZ528" s="7"/>
      <c r="CA528" s="7"/>
      <c r="CB528" s="7"/>
      <c r="CC528" s="7"/>
      <c r="CD528" s="7"/>
    </row>
    <row r="529" spans="1:82" s="2" customFormat="1" ht="13.35" customHeight="1" x14ac:dyDescent="0.2">
      <c r="A529" s="410">
        <f t="shared" ref="A529:A530" si="130">A528+1</f>
        <v>3</v>
      </c>
      <c r="B529" s="411" t="s">
        <v>403</v>
      </c>
      <c r="C529" s="410" t="s">
        <v>404</v>
      </c>
      <c r="D529" s="410" t="s">
        <v>168</v>
      </c>
      <c r="E529" s="410" t="s">
        <v>138</v>
      </c>
      <c r="F529" s="410"/>
      <c r="G529" s="410" t="s">
        <v>114</v>
      </c>
      <c r="H529" s="427" t="s">
        <v>104</v>
      </c>
      <c r="I529" s="511">
        <v>2</v>
      </c>
      <c r="J529" s="95">
        <v>2</v>
      </c>
      <c r="K529" s="339">
        <v>766.76</v>
      </c>
      <c r="L529" s="339">
        <v>575.16</v>
      </c>
      <c r="M529" s="339">
        <v>0</v>
      </c>
      <c r="N529" s="95">
        <v>12</v>
      </c>
      <c r="O529" s="29">
        <f>'Раздел 2'!C529</f>
        <v>4762287.1492342101</v>
      </c>
      <c r="P529" s="29">
        <v>0</v>
      </c>
      <c r="Q529" s="29">
        <v>0</v>
      </c>
      <c r="R529" s="29">
        <f>O529</f>
        <v>4762287.1492342101</v>
      </c>
      <c r="S529" s="150">
        <f>O529/L529</f>
        <v>8279.9345386226614</v>
      </c>
      <c r="T529" s="168">
        <v>25379.226901405284</v>
      </c>
      <c r="U529" s="510">
        <v>2026</v>
      </c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  <c r="BZ529" s="7"/>
      <c r="CA529" s="7"/>
      <c r="CB529" s="7"/>
      <c r="CC529" s="7"/>
      <c r="CD529" s="7"/>
    </row>
    <row r="530" spans="1:82" s="2" customFormat="1" ht="13.35" customHeight="1" x14ac:dyDescent="0.2">
      <c r="A530" s="410">
        <f t="shared" si="130"/>
        <v>4</v>
      </c>
      <c r="B530" s="411" t="s">
        <v>407</v>
      </c>
      <c r="C530" s="410" t="s">
        <v>408</v>
      </c>
      <c r="D530" s="410" t="s">
        <v>168</v>
      </c>
      <c r="E530" s="410" t="s">
        <v>136</v>
      </c>
      <c r="F530" s="410"/>
      <c r="G530" s="410" t="s">
        <v>114</v>
      </c>
      <c r="H530" s="427" t="s">
        <v>104</v>
      </c>
      <c r="I530" s="511">
        <v>2</v>
      </c>
      <c r="J530" s="95">
        <v>2</v>
      </c>
      <c r="K530" s="339">
        <v>790.81</v>
      </c>
      <c r="L530" s="339">
        <v>562.01</v>
      </c>
      <c r="M530" s="339">
        <v>0</v>
      </c>
      <c r="N530" s="95">
        <v>12</v>
      </c>
      <c r="O530" s="29">
        <f>'Раздел 2'!C530</f>
        <v>4890518.1678419961</v>
      </c>
      <c r="P530" s="29">
        <v>0</v>
      </c>
      <c r="Q530" s="29">
        <v>0</v>
      </c>
      <c r="R530" s="29">
        <f>O530</f>
        <v>4890518.1678419961</v>
      </c>
      <c r="S530" s="150">
        <f>O530/L530</f>
        <v>8701.8347855767624</v>
      </c>
      <c r="T530" s="168">
        <v>26749.34802871192</v>
      </c>
      <c r="U530" s="510">
        <v>2026</v>
      </c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  <c r="BO530" s="7"/>
      <c r="BP530" s="7"/>
      <c r="BQ530" s="7"/>
      <c r="BR530" s="7"/>
      <c r="BS530" s="7"/>
      <c r="BT530" s="7"/>
      <c r="BU530" s="7"/>
      <c r="BV530" s="7"/>
      <c r="BW530" s="7"/>
      <c r="BX530" s="7"/>
      <c r="BY530" s="7"/>
      <c r="BZ530" s="7"/>
      <c r="CA530" s="7"/>
      <c r="CB530" s="7"/>
      <c r="CC530" s="7"/>
      <c r="CD530" s="7"/>
    </row>
    <row r="531" spans="1:82" s="3" customFormat="1" ht="12.75" customHeight="1" x14ac:dyDescent="0.2">
      <c r="A531" s="569" t="s">
        <v>1141</v>
      </c>
      <c r="B531" s="569"/>
      <c r="C531" s="178"/>
      <c r="D531" s="178"/>
      <c r="E531" s="178">
        <v>4</v>
      </c>
      <c r="F531" s="178"/>
      <c r="G531" s="178"/>
      <c r="H531" s="179"/>
      <c r="I531" s="178"/>
      <c r="J531" s="181"/>
      <c r="K531" s="183">
        <f>SUM(K527:K530)</f>
        <v>2651.6499999999996</v>
      </c>
      <c r="L531" s="183">
        <f t="shared" ref="L531:R531" si="131">SUM(L527:L530)</f>
        <v>2129.5500000000002</v>
      </c>
      <c r="M531" s="183">
        <f t="shared" si="131"/>
        <v>0</v>
      </c>
      <c r="N531" s="183">
        <f t="shared" si="131"/>
        <v>48</v>
      </c>
      <c r="O531" s="183">
        <f t="shared" si="131"/>
        <v>16564429.070388291</v>
      </c>
      <c r="P531" s="183">
        <f t="shared" si="131"/>
        <v>0</v>
      </c>
      <c r="Q531" s="183">
        <f t="shared" si="131"/>
        <v>0</v>
      </c>
      <c r="R531" s="183">
        <f t="shared" si="131"/>
        <v>16564429.070388291</v>
      </c>
      <c r="S531" s="194"/>
      <c r="T531" s="203"/>
      <c r="U531" s="204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7"/>
      <c r="BW531" s="7"/>
      <c r="BX531" s="7"/>
      <c r="BY531" s="7"/>
      <c r="BZ531" s="7"/>
      <c r="CA531" s="7"/>
      <c r="CB531" s="7"/>
      <c r="CC531" s="7"/>
      <c r="CD531" s="7"/>
    </row>
    <row r="532" spans="1:82" s="2" customFormat="1" ht="12.75" customHeight="1" x14ac:dyDescent="0.2">
      <c r="A532" s="410">
        <v>1</v>
      </c>
      <c r="B532" s="411" t="s">
        <v>1065</v>
      </c>
      <c r="C532" s="410" t="s">
        <v>1066</v>
      </c>
      <c r="D532" s="410" t="s">
        <v>172</v>
      </c>
      <c r="E532" s="410" t="s">
        <v>60</v>
      </c>
      <c r="F532" s="413"/>
      <c r="G532" s="410" t="s">
        <v>114</v>
      </c>
      <c r="H532" s="411" t="s">
        <v>1110</v>
      </c>
      <c r="I532" s="30">
        <v>2</v>
      </c>
      <c r="J532" s="95">
        <v>1</v>
      </c>
      <c r="K532" s="339">
        <v>366.1</v>
      </c>
      <c r="L532" s="339">
        <v>334</v>
      </c>
      <c r="M532" s="339">
        <v>0</v>
      </c>
      <c r="N532" s="95">
        <v>8</v>
      </c>
      <c r="O532" s="29">
        <f>'Раздел 2'!C532</f>
        <v>225488.076</v>
      </c>
      <c r="P532" s="29">
        <v>0</v>
      </c>
      <c r="Q532" s="29">
        <v>0</v>
      </c>
      <c r="R532" s="29">
        <f>O532</f>
        <v>225488.076</v>
      </c>
      <c r="S532" s="150">
        <f>O532/L532</f>
        <v>675.11400000000003</v>
      </c>
      <c r="T532" s="147">
        <v>22032.026024116993</v>
      </c>
      <c r="U532" s="44">
        <v>2027</v>
      </c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  <c r="BZ532" s="7"/>
      <c r="CA532" s="7"/>
      <c r="CB532" s="7"/>
      <c r="CC532" s="7"/>
      <c r="CD532" s="7"/>
    </row>
    <row r="533" spans="1:82" s="2" customFormat="1" ht="12.75" customHeight="1" x14ac:dyDescent="0.2">
      <c r="A533" s="410">
        <v>2</v>
      </c>
      <c r="B533" s="411" t="s">
        <v>1061</v>
      </c>
      <c r="C533" s="410" t="s">
        <v>1062</v>
      </c>
      <c r="D533" s="410" t="s">
        <v>172</v>
      </c>
      <c r="E533" s="410" t="s">
        <v>124</v>
      </c>
      <c r="F533" s="413"/>
      <c r="G533" s="410" t="s">
        <v>114</v>
      </c>
      <c r="H533" s="411" t="s">
        <v>1110</v>
      </c>
      <c r="I533" s="30">
        <v>2</v>
      </c>
      <c r="J533" s="95">
        <v>1</v>
      </c>
      <c r="K533" s="339">
        <v>412.5</v>
      </c>
      <c r="L533" s="339">
        <v>402.6</v>
      </c>
      <c r="M533" s="339">
        <v>0</v>
      </c>
      <c r="N533" s="30">
        <v>8</v>
      </c>
      <c r="O533" s="29">
        <f>'Раздел 2'!C533</f>
        <v>271800.89640000003</v>
      </c>
      <c r="P533" s="29">
        <v>0</v>
      </c>
      <c r="Q533" s="29">
        <v>0</v>
      </c>
      <c r="R533" s="29">
        <f>O533</f>
        <v>271800.89640000003</v>
      </c>
      <c r="S533" s="150">
        <f>O533/L533</f>
        <v>675.11400000000003</v>
      </c>
      <c r="T533" s="168">
        <v>20594.504916843562</v>
      </c>
      <c r="U533" s="44">
        <v>2027</v>
      </c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  <c r="BX533" s="7"/>
      <c r="BY533" s="7"/>
      <c r="BZ533" s="7"/>
      <c r="CA533" s="7"/>
      <c r="CB533" s="7"/>
      <c r="CC533" s="7"/>
      <c r="CD533" s="7"/>
    </row>
    <row r="534" spans="1:82" s="2" customFormat="1" ht="12.75" customHeight="1" x14ac:dyDescent="0.2">
      <c r="A534" s="410">
        <v>3</v>
      </c>
      <c r="B534" s="411" t="s">
        <v>1063</v>
      </c>
      <c r="C534" s="410" t="s">
        <v>1062</v>
      </c>
      <c r="D534" s="410" t="s">
        <v>172</v>
      </c>
      <c r="E534" s="410" t="s">
        <v>124</v>
      </c>
      <c r="F534" s="413"/>
      <c r="G534" s="410" t="s">
        <v>114</v>
      </c>
      <c r="H534" s="411" t="s">
        <v>1110</v>
      </c>
      <c r="I534" s="30">
        <v>2</v>
      </c>
      <c r="J534" s="95">
        <v>2</v>
      </c>
      <c r="K534" s="339">
        <v>416.1</v>
      </c>
      <c r="L534" s="339">
        <v>416.1</v>
      </c>
      <c r="M534" s="339">
        <v>0</v>
      </c>
      <c r="N534" s="30">
        <v>8</v>
      </c>
      <c r="O534" s="29">
        <f>'Раздел 2'!C534</f>
        <v>282044.23080000002</v>
      </c>
      <c r="P534" s="29">
        <v>0</v>
      </c>
      <c r="Q534" s="29">
        <v>0</v>
      </c>
      <c r="R534" s="29">
        <f>O534</f>
        <v>282044.23080000002</v>
      </c>
      <c r="S534" s="150">
        <f>O534/L534</f>
        <v>677.82799999999997</v>
      </c>
      <c r="T534" s="168">
        <v>20100.236798839316</v>
      </c>
      <c r="U534" s="44">
        <v>2027</v>
      </c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</row>
    <row r="535" spans="1:82" s="2" customFormat="1" ht="12.75" customHeight="1" x14ac:dyDescent="0.2">
      <c r="A535" s="410">
        <v>4</v>
      </c>
      <c r="B535" s="411" t="s">
        <v>1064</v>
      </c>
      <c r="C535" s="410" t="s">
        <v>1062</v>
      </c>
      <c r="D535" s="410" t="s">
        <v>172</v>
      </c>
      <c r="E535" s="410" t="s">
        <v>124</v>
      </c>
      <c r="F535" s="413"/>
      <c r="G535" s="410" t="s">
        <v>114</v>
      </c>
      <c r="H535" s="411" t="s">
        <v>1110</v>
      </c>
      <c r="I535" s="30">
        <v>2</v>
      </c>
      <c r="J535" s="95">
        <v>1</v>
      </c>
      <c r="K535" s="339">
        <v>427.2</v>
      </c>
      <c r="L535" s="339">
        <v>427.2</v>
      </c>
      <c r="M535" s="339">
        <v>0</v>
      </c>
      <c r="N535" s="30">
        <v>8</v>
      </c>
      <c r="O535" s="29">
        <f>'Раздел 2'!C535</f>
        <v>288408.70079999999</v>
      </c>
      <c r="P535" s="29">
        <v>0</v>
      </c>
      <c r="Q535" s="29">
        <v>0</v>
      </c>
      <c r="R535" s="29">
        <f>O535</f>
        <v>288408.70079999999</v>
      </c>
      <c r="S535" s="150">
        <f>O535/L535</f>
        <v>675.11400000000003</v>
      </c>
      <c r="T535" s="147">
        <v>20100.23679883932</v>
      </c>
      <c r="U535" s="44">
        <v>2027</v>
      </c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7"/>
      <c r="BS535" s="7"/>
      <c r="BT535" s="7"/>
      <c r="BU535" s="7"/>
      <c r="BV535" s="7"/>
      <c r="BW535" s="7"/>
      <c r="BX535" s="7"/>
      <c r="BY535" s="7"/>
      <c r="BZ535" s="7"/>
      <c r="CA535" s="7"/>
      <c r="CB535" s="7"/>
      <c r="CC535" s="7"/>
      <c r="CD535" s="7"/>
    </row>
    <row r="536" spans="1:82" s="3" customFormat="1" ht="12.75" customHeight="1" x14ac:dyDescent="0.2">
      <c r="A536" s="569" t="s">
        <v>1142</v>
      </c>
      <c r="B536" s="569"/>
      <c r="C536" s="178"/>
      <c r="D536" s="178"/>
      <c r="E536" s="178">
        <v>4</v>
      </c>
      <c r="F536" s="178"/>
      <c r="G536" s="178"/>
      <c r="H536" s="179"/>
      <c r="I536" s="178"/>
      <c r="J536" s="181"/>
      <c r="K536" s="183">
        <f t="shared" ref="K536:R536" si="132">SUM(K532:K535)</f>
        <v>1621.9</v>
      </c>
      <c r="L536" s="183">
        <f t="shared" si="132"/>
        <v>1579.9</v>
      </c>
      <c r="M536" s="183">
        <f t="shared" si="132"/>
        <v>0</v>
      </c>
      <c r="N536" s="183">
        <f t="shared" si="132"/>
        <v>32</v>
      </c>
      <c r="O536" s="183">
        <f t="shared" si="132"/>
        <v>1067741.9040000001</v>
      </c>
      <c r="P536" s="183">
        <f t="shared" si="132"/>
        <v>0</v>
      </c>
      <c r="Q536" s="183">
        <f t="shared" si="132"/>
        <v>0</v>
      </c>
      <c r="R536" s="183">
        <f t="shared" si="132"/>
        <v>1067741.9040000001</v>
      </c>
      <c r="S536" s="194"/>
      <c r="T536" s="197"/>
      <c r="U536" s="186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  <c r="BW536" s="7"/>
      <c r="BX536" s="7"/>
      <c r="BY536" s="7"/>
      <c r="BZ536" s="7"/>
      <c r="CA536" s="7"/>
      <c r="CB536" s="7"/>
      <c r="CC536" s="7"/>
      <c r="CD536" s="7"/>
    </row>
    <row r="537" spans="1:82" s="5" customFormat="1" ht="13.35" customHeight="1" x14ac:dyDescent="0.2">
      <c r="A537" s="568" t="s">
        <v>91</v>
      </c>
      <c r="B537" s="568"/>
      <c r="C537" s="119"/>
      <c r="D537" s="119"/>
      <c r="E537" s="118">
        <f>E536+E531+E526</f>
        <v>8</v>
      </c>
      <c r="F537" s="118"/>
      <c r="G537" s="118"/>
      <c r="H537" s="118"/>
      <c r="I537" s="118"/>
      <c r="J537" s="118"/>
      <c r="K537" s="127">
        <f>K536+K531+K526</f>
        <v>4273.5499999999993</v>
      </c>
      <c r="L537" s="127">
        <f>L536+L531+L526</f>
        <v>3709.4500000000003</v>
      </c>
      <c r="M537" s="118">
        <f>M536+M531+M526</f>
        <v>0</v>
      </c>
      <c r="N537" s="118">
        <f>N536+N531+N526</f>
        <v>80</v>
      </c>
      <c r="O537" s="127">
        <f>O526+O531+O536</f>
        <v>17632170.97438829</v>
      </c>
      <c r="P537" s="118"/>
      <c r="Q537" s="118"/>
      <c r="R537" s="127">
        <f>R536+R531+R526</f>
        <v>17632170.97438829</v>
      </c>
      <c r="S537" s="140"/>
      <c r="T537" s="148"/>
      <c r="U537" s="56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  <c r="AV537" s="12"/>
      <c r="AW537" s="12"/>
      <c r="AX537" s="12"/>
      <c r="AY537" s="12"/>
      <c r="AZ537" s="12"/>
      <c r="BA537" s="12"/>
      <c r="BB537" s="12"/>
      <c r="BC537" s="12"/>
      <c r="BD537" s="12"/>
      <c r="BE537" s="12"/>
      <c r="BF537" s="12"/>
      <c r="BG537" s="12"/>
      <c r="BH537" s="12"/>
      <c r="BI537" s="12"/>
      <c r="BJ537" s="12"/>
      <c r="BK537" s="12"/>
      <c r="BL537" s="12"/>
      <c r="BM537" s="12"/>
      <c r="BN537" s="12"/>
      <c r="BO537" s="12"/>
      <c r="BP537" s="12"/>
      <c r="BQ537" s="12"/>
      <c r="BR537" s="12"/>
      <c r="BS537" s="12"/>
      <c r="BT537" s="12"/>
      <c r="BU537" s="12"/>
      <c r="BV537" s="12"/>
      <c r="BW537" s="12"/>
      <c r="BX537" s="12"/>
      <c r="BY537" s="12"/>
      <c r="BZ537" s="12"/>
      <c r="CA537" s="12"/>
      <c r="CB537" s="12"/>
      <c r="CC537" s="12"/>
      <c r="CD537" s="12"/>
    </row>
    <row r="538" spans="1:82" s="2" customFormat="1" ht="13.35" customHeight="1" x14ac:dyDescent="0.2">
      <c r="A538" s="410"/>
      <c r="B538" s="701" t="s">
        <v>82</v>
      </c>
      <c r="C538" s="413"/>
      <c r="D538" s="413"/>
      <c r="E538" s="410"/>
      <c r="F538" s="410"/>
      <c r="G538" s="410"/>
      <c r="H538" s="411"/>
      <c r="I538" s="89"/>
      <c r="J538" s="91"/>
      <c r="K538" s="29"/>
      <c r="L538" s="29"/>
      <c r="M538" s="30"/>
      <c r="N538" s="95"/>
      <c r="O538" s="29"/>
      <c r="P538" s="29"/>
      <c r="Q538" s="29"/>
      <c r="R538" s="117"/>
      <c r="S538" s="150"/>
      <c r="T538" s="149"/>
      <c r="U538" s="44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  <c r="BO538" s="7"/>
      <c r="BP538" s="7"/>
      <c r="BQ538" s="7"/>
      <c r="BR538" s="7"/>
      <c r="BS538" s="7"/>
      <c r="BT538" s="7"/>
      <c r="BU538" s="7"/>
      <c r="BV538" s="7"/>
      <c r="BW538" s="7"/>
      <c r="BX538" s="7"/>
      <c r="BY538" s="7"/>
      <c r="BZ538" s="7"/>
      <c r="CA538" s="7"/>
      <c r="CB538" s="7"/>
      <c r="CC538" s="7"/>
      <c r="CD538" s="7"/>
    </row>
    <row r="539" spans="1:82" s="2" customFormat="1" ht="12.75" customHeight="1" x14ac:dyDescent="0.2">
      <c r="A539" s="410">
        <v>1</v>
      </c>
      <c r="B539" s="411" t="s">
        <v>411</v>
      </c>
      <c r="C539" s="410" t="s">
        <v>412</v>
      </c>
      <c r="D539" s="410" t="s">
        <v>168</v>
      </c>
      <c r="E539" s="410" t="s">
        <v>402</v>
      </c>
      <c r="F539" s="413"/>
      <c r="G539" s="413" t="s">
        <v>113</v>
      </c>
      <c r="H539" s="427" t="s">
        <v>104</v>
      </c>
      <c r="I539" s="30">
        <v>5</v>
      </c>
      <c r="J539" s="95">
        <v>4</v>
      </c>
      <c r="K539" s="339">
        <v>3421.5</v>
      </c>
      <c r="L539" s="339">
        <v>3085</v>
      </c>
      <c r="M539" s="339">
        <v>0</v>
      </c>
      <c r="N539" s="30">
        <v>71</v>
      </c>
      <c r="O539" s="29">
        <f>'Раздел 2'!C539</f>
        <v>988125.5</v>
      </c>
      <c r="P539" s="29">
        <v>0</v>
      </c>
      <c r="Q539" s="29">
        <v>0</v>
      </c>
      <c r="R539" s="29">
        <f>O539</f>
        <v>988125.5</v>
      </c>
      <c r="S539" s="150">
        <f>O539/L539</f>
        <v>320.3</v>
      </c>
      <c r="T539" s="147">
        <v>14153.145066119163</v>
      </c>
      <c r="U539" s="44">
        <v>2025</v>
      </c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  <c r="BO539" s="7"/>
      <c r="BP539" s="7"/>
      <c r="BQ539" s="7"/>
      <c r="BR539" s="7"/>
      <c r="BS539" s="7"/>
      <c r="BT539" s="7"/>
      <c r="BU539" s="7"/>
      <c r="BV539" s="7"/>
      <c r="BW539" s="7"/>
      <c r="BX539" s="7"/>
      <c r="BY539" s="7"/>
      <c r="BZ539" s="7"/>
      <c r="CA539" s="7"/>
      <c r="CB539" s="7"/>
      <c r="CC539" s="7"/>
      <c r="CD539" s="7"/>
    </row>
    <row r="540" spans="1:82" s="3" customFormat="1" ht="12.75" customHeight="1" x14ac:dyDescent="0.2">
      <c r="A540" s="569" t="s">
        <v>1145</v>
      </c>
      <c r="B540" s="569"/>
      <c r="C540" s="178"/>
      <c r="D540" s="178"/>
      <c r="E540" s="178">
        <v>1</v>
      </c>
      <c r="F540" s="178"/>
      <c r="G540" s="178"/>
      <c r="H540" s="179"/>
      <c r="I540" s="178"/>
      <c r="J540" s="181"/>
      <c r="K540" s="183">
        <f>SUM(K539:K539)</f>
        <v>3421.5</v>
      </c>
      <c r="L540" s="183">
        <f t="shared" ref="L540:R540" si="133">SUM(L539:L539)</f>
        <v>3085</v>
      </c>
      <c r="M540" s="183">
        <f t="shared" si="133"/>
        <v>0</v>
      </c>
      <c r="N540" s="183">
        <f t="shared" si="133"/>
        <v>71</v>
      </c>
      <c r="O540" s="183">
        <f t="shared" si="133"/>
        <v>988125.5</v>
      </c>
      <c r="P540" s="183">
        <f t="shared" si="133"/>
        <v>0</v>
      </c>
      <c r="Q540" s="183">
        <f t="shared" si="133"/>
        <v>0</v>
      </c>
      <c r="R540" s="183">
        <f t="shared" si="133"/>
        <v>988125.5</v>
      </c>
      <c r="S540" s="194"/>
      <c r="T540" s="197"/>
      <c r="U540" s="186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  <c r="BO540" s="7"/>
      <c r="BP540" s="7"/>
      <c r="BQ540" s="7"/>
      <c r="BR540" s="7"/>
      <c r="BS540" s="7"/>
      <c r="BT540" s="7"/>
      <c r="BU540" s="7"/>
      <c r="BV540" s="7"/>
      <c r="BW540" s="7"/>
      <c r="BX540" s="7"/>
      <c r="BY540" s="7"/>
      <c r="BZ540" s="7"/>
      <c r="CA540" s="7"/>
      <c r="CB540" s="7"/>
      <c r="CC540" s="7"/>
      <c r="CD540" s="7"/>
    </row>
    <row r="541" spans="1:82" s="2" customFormat="1" ht="12.75" customHeight="1" x14ac:dyDescent="0.2">
      <c r="A541" s="426">
        <v>1</v>
      </c>
      <c r="B541" s="427" t="s">
        <v>141</v>
      </c>
      <c r="C541" s="410" t="s">
        <v>180</v>
      </c>
      <c r="D541" s="410" t="s">
        <v>172</v>
      </c>
      <c r="E541" s="410">
        <v>1976</v>
      </c>
      <c r="F541" s="410"/>
      <c r="G541" s="410" t="s">
        <v>114</v>
      </c>
      <c r="H541" s="427" t="s">
        <v>104</v>
      </c>
      <c r="I541" s="30">
        <v>5</v>
      </c>
      <c r="J541" s="95">
        <v>4</v>
      </c>
      <c r="K541" s="339">
        <v>4131.6000000000004</v>
      </c>
      <c r="L541" s="339">
        <v>3326</v>
      </c>
      <c r="M541" s="339">
        <v>3326</v>
      </c>
      <c r="N541" s="30">
        <v>61</v>
      </c>
      <c r="O541" s="29">
        <f>'Раздел 2'!C541</f>
        <v>1065317.8</v>
      </c>
      <c r="P541" s="29">
        <v>0</v>
      </c>
      <c r="Q541" s="29">
        <v>0</v>
      </c>
      <c r="R541" s="29">
        <f>O541</f>
        <v>1065317.8</v>
      </c>
      <c r="S541" s="150">
        <f>O541/L541</f>
        <v>320.3</v>
      </c>
      <c r="T541" s="177">
        <v>24143.231432963999</v>
      </c>
      <c r="U541" s="44">
        <v>2026</v>
      </c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  <c r="BO541" s="7"/>
      <c r="BP541" s="7"/>
      <c r="BQ541" s="7"/>
      <c r="BR541" s="7"/>
      <c r="BS541" s="7"/>
      <c r="BT541" s="7"/>
      <c r="BU541" s="7"/>
      <c r="BV541" s="7"/>
      <c r="BW541" s="7"/>
      <c r="BX541" s="7"/>
      <c r="BY541" s="7"/>
      <c r="BZ541" s="7"/>
      <c r="CA541" s="7"/>
      <c r="CB541" s="7"/>
      <c r="CC541" s="7"/>
      <c r="CD541" s="7"/>
    </row>
    <row r="542" spans="1:82" s="3" customFormat="1" ht="12.75" customHeight="1" x14ac:dyDescent="0.2">
      <c r="A542" s="566" t="s">
        <v>1144</v>
      </c>
      <c r="B542" s="567"/>
      <c r="C542" s="205"/>
      <c r="D542" s="205"/>
      <c r="E542" s="205">
        <v>1</v>
      </c>
      <c r="F542" s="178"/>
      <c r="G542" s="178"/>
      <c r="H542" s="179"/>
      <c r="I542" s="178"/>
      <c r="J542" s="181"/>
      <c r="K542" s="183">
        <f>K541</f>
        <v>4131.6000000000004</v>
      </c>
      <c r="L542" s="183">
        <f t="shared" ref="L542:R542" si="134">L541</f>
        <v>3326</v>
      </c>
      <c r="M542" s="183">
        <f t="shared" si="134"/>
        <v>3326</v>
      </c>
      <c r="N542" s="183">
        <f t="shared" si="134"/>
        <v>61</v>
      </c>
      <c r="O542" s="183">
        <f t="shared" si="134"/>
        <v>1065317.8</v>
      </c>
      <c r="P542" s="183">
        <f t="shared" si="134"/>
        <v>0</v>
      </c>
      <c r="Q542" s="183">
        <f t="shared" si="134"/>
        <v>0</v>
      </c>
      <c r="R542" s="183">
        <f t="shared" si="134"/>
        <v>1065317.8</v>
      </c>
      <c r="S542" s="194"/>
      <c r="T542" s="203"/>
      <c r="U542" s="204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  <c r="BO542" s="7"/>
      <c r="BP542" s="7"/>
      <c r="BQ542" s="7"/>
      <c r="BR542" s="7"/>
      <c r="BS542" s="7"/>
      <c r="BT542" s="7"/>
      <c r="BU542" s="7"/>
      <c r="BV542" s="7"/>
      <c r="BW542" s="7"/>
      <c r="BX542" s="7"/>
      <c r="BY542" s="7"/>
      <c r="BZ542" s="7"/>
      <c r="CA542" s="7"/>
      <c r="CB542" s="7"/>
      <c r="CC542" s="7"/>
      <c r="CD542" s="7"/>
    </row>
    <row r="543" spans="1:82" s="2" customFormat="1" ht="12.75" customHeight="1" x14ac:dyDescent="0.2">
      <c r="A543" s="426">
        <v>1</v>
      </c>
      <c r="B543" s="427" t="s">
        <v>1067</v>
      </c>
      <c r="C543" s="426" t="s">
        <v>1068</v>
      </c>
      <c r="D543" s="426" t="s">
        <v>172</v>
      </c>
      <c r="E543" s="426" t="s">
        <v>402</v>
      </c>
      <c r="F543" s="410"/>
      <c r="G543" s="413" t="s">
        <v>113</v>
      </c>
      <c r="H543" s="427" t="s">
        <v>104</v>
      </c>
      <c r="I543" s="30">
        <v>5</v>
      </c>
      <c r="J543" s="95">
        <v>4</v>
      </c>
      <c r="K543" s="340">
        <v>4087.7</v>
      </c>
      <c r="L543" s="340">
        <v>3479.9</v>
      </c>
      <c r="M543" s="339">
        <v>0</v>
      </c>
      <c r="N543" s="30">
        <v>72</v>
      </c>
      <c r="O543" s="29">
        <f>'Раздел 2'!C543</f>
        <v>1114611.97</v>
      </c>
      <c r="P543" s="29">
        <v>0</v>
      </c>
      <c r="Q543" s="29">
        <v>0</v>
      </c>
      <c r="R543" s="29">
        <f>O543</f>
        <v>1114611.97</v>
      </c>
      <c r="S543" s="150">
        <f>O543/L543</f>
        <v>320.3</v>
      </c>
      <c r="T543" s="169">
        <v>14970.756539616534</v>
      </c>
      <c r="U543" s="44">
        <v>2027</v>
      </c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  <c r="BO543" s="7"/>
      <c r="BP543" s="7"/>
      <c r="BQ543" s="7"/>
      <c r="BR543" s="7"/>
      <c r="BS543" s="7"/>
      <c r="BT543" s="7"/>
      <c r="BU543" s="7"/>
      <c r="BV543" s="7"/>
      <c r="BW543" s="7"/>
      <c r="BX543" s="7"/>
      <c r="BY543" s="7"/>
      <c r="BZ543" s="7"/>
      <c r="CA543" s="7"/>
      <c r="CB543" s="7"/>
      <c r="CC543" s="7"/>
      <c r="CD543" s="7"/>
    </row>
    <row r="544" spans="1:82" s="3" customFormat="1" ht="12.75" customHeight="1" x14ac:dyDescent="0.2">
      <c r="A544" s="569" t="s">
        <v>1143</v>
      </c>
      <c r="B544" s="569"/>
      <c r="C544" s="196"/>
      <c r="D544" s="196"/>
      <c r="E544" s="178">
        <v>1</v>
      </c>
      <c r="F544" s="178"/>
      <c r="G544" s="178"/>
      <c r="H544" s="179"/>
      <c r="I544" s="178"/>
      <c r="J544" s="181"/>
      <c r="K544" s="183">
        <f t="shared" ref="K544:R544" si="135">SUM(K543:K543)</f>
        <v>4087.7</v>
      </c>
      <c r="L544" s="183">
        <f t="shared" si="135"/>
        <v>3479.9</v>
      </c>
      <c r="M544" s="183">
        <f t="shared" si="135"/>
        <v>0</v>
      </c>
      <c r="N544" s="183">
        <f t="shared" si="135"/>
        <v>72</v>
      </c>
      <c r="O544" s="183">
        <f t="shared" si="135"/>
        <v>1114611.97</v>
      </c>
      <c r="P544" s="183">
        <f t="shared" si="135"/>
        <v>0</v>
      </c>
      <c r="Q544" s="183">
        <f t="shared" si="135"/>
        <v>0</v>
      </c>
      <c r="R544" s="183">
        <f t="shared" si="135"/>
        <v>1114611.97</v>
      </c>
      <c r="S544" s="194"/>
      <c r="T544" s="197"/>
      <c r="U544" s="186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7"/>
      <c r="BS544" s="7"/>
      <c r="BT544" s="7"/>
      <c r="BU544" s="7"/>
      <c r="BV544" s="7"/>
      <c r="BW544" s="7"/>
      <c r="BX544" s="7"/>
      <c r="BY544" s="7"/>
      <c r="BZ544" s="7"/>
      <c r="CA544" s="7"/>
      <c r="CB544" s="7"/>
      <c r="CC544" s="7"/>
      <c r="CD544" s="7"/>
    </row>
    <row r="545" spans="1:82" s="5" customFormat="1" ht="13.35" customHeight="1" x14ac:dyDescent="0.2">
      <c r="A545" s="568" t="s">
        <v>66</v>
      </c>
      <c r="B545" s="568"/>
      <c r="C545" s="112"/>
      <c r="D545" s="112"/>
      <c r="E545" s="134">
        <f>E540+E542+E544</f>
        <v>3</v>
      </c>
      <c r="F545" s="134"/>
      <c r="G545" s="134"/>
      <c r="H545" s="134"/>
      <c r="I545" s="134"/>
      <c r="J545" s="134"/>
      <c r="K545" s="135">
        <f>K540+K542+K544</f>
        <v>11640.8</v>
      </c>
      <c r="L545" s="135">
        <f>L540+L542+L544</f>
        <v>9890.9</v>
      </c>
      <c r="M545" s="135">
        <f>M544+M542+M540</f>
        <v>3326</v>
      </c>
      <c r="N545" s="136">
        <f>N540+N542+N544</f>
        <v>204</v>
      </c>
      <c r="O545" s="135">
        <f>O540+O542+O544</f>
        <v>3168055.27</v>
      </c>
      <c r="P545" s="134"/>
      <c r="Q545" s="134"/>
      <c r="R545" s="135">
        <f>R544+R542+R540</f>
        <v>3168055.27</v>
      </c>
      <c r="S545" s="140"/>
      <c r="T545" s="148"/>
      <c r="U545" s="56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  <c r="AQ545" s="12"/>
      <c r="AR545" s="12"/>
      <c r="AS545" s="12"/>
      <c r="AT545" s="12"/>
      <c r="AU545" s="12"/>
      <c r="AV545" s="12"/>
      <c r="AW545" s="12"/>
      <c r="AX545" s="12"/>
      <c r="AY545" s="12"/>
      <c r="AZ545" s="12"/>
      <c r="BA545" s="12"/>
      <c r="BB545" s="12"/>
      <c r="BC545" s="12"/>
      <c r="BD545" s="12"/>
      <c r="BE545" s="12"/>
      <c r="BF545" s="12"/>
      <c r="BG545" s="12"/>
      <c r="BH545" s="12"/>
      <c r="BI545" s="12"/>
      <c r="BJ545" s="12"/>
      <c r="BK545" s="12"/>
      <c r="BL545" s="12"/>
      <c r="BM545" s="12"/>
      <c r="BN545" s="12"/>
      <c r="BO545" s="12"/>
      <c r="BP545" s="12"/>
      <c r="BQ545" s="12"/>
      <c r="BR545" s="12"/>
      <c r="BS545" s="12"/>
      <c r="BT545" s="12"/>
      <c r="BU545" s="12"/>
      <c r="BV545" s="12"/>
      <c r="BW545" s="12"/>
      <c r="BX545" s="12"/>
      <c r="BY545" s="12"/>
      <c r="BZ545" s="12"/>
      <c r="CA545" s="12"/>
      <c r="CB545" s="12"/>
      <c r="CC545" s="12"/>
      <c r="CD545" s="12"/>
    </row>
    <row r="546" spans="1:82" s="2" customFormat="1" ht="13.35" customHeight="1" x14ac:dyDescent="0.2">
      <c r="A546" s="410"/>
      <c r="B546" s="701" t="s">
        <v>83</v>
      </c>
      <c r="C546" s="410"/>
      <c r="D546" s="410"/>
      <c r="E546" s="410"/>
      <c r="F546" s="410"/>
      <c r="G546" s="410"/>
      <c r="H546" s="411"/>
      <c r="I546" s="89"/>
      <c r="J546" s="91"/>
      <c r="K546" s="29"/>
      <c r="L546" s="29"/>
      <c r="M546" s="30"/>
      <c r="N546" s="95"/>
      <c r="O546" s="29"/>
      <c r="P546" s="29"/>
      <c r="Q546" s="29"/>
      <c r="R546" s="117"/>
      <c r="S546" s="150"/>
      <c r="T546" s="149"/>
      <c r="U546" s="44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  <c r="BO546" s="7"/>
      <c r="BP546" s="7"/>
      <c r="BQ546" s="7"/>
      <c r="BR546" s="7"/>
      <c r="BS546" s="7"/>
      <c r="BT546" s="7"/>
      <c r="BU546" s="7"/>
      <c r="BV546" s="7"/>
      <c r="BW546" s="7"/>
      <c r="BX546" s="7"/>
      <c r="BY546" s="7"/>
      <c r="BZ546" s="7"/>
      <c r="CA546" s="7"/>
      <c r="CB546" s="7"/>
      <c r="CC546" s="7"/>
      <c r="CD546" s="7"/>
    </row>
    <row r="547" spans="1:82" s="2" customFormat="1" ht="12.75" customHeight="1" x14ac:dyDescent="0.2">
      <c r="A547" s="410">
        <v>1</v>
      </c>
      <c r="B547" s="411" t="s">
        <v>1563</v>
      </c>
      <c r="C547" s="410" t="s">
        <v>1564</v>
      </c>
      <c r="D547" s="410" t="s">
        <v>1413</v>
      </c>
      <c r="E547" s="421">
        <v>1955</v>
      </c>
      <c r="F547" s="413"/>
      <c r="G547" s="426" t="s">
        <v>114</v>
      </c>
      <c r="H547" s="427" t="s">
        <v>104</v>
      </c>
      <c r="I547" s="30">
        <v>2</v>
      </c>
      <c r="J547" s="95">
        <v>2</v>
      </c>
      <c r="K547" s="339">
        <v>682</v>
      </c>
      <c r="L547" s="339">
        <v>632</v>
      </c>
      <c r="M547" s="339">
        <v>632</v>
      </c>
      <c r="N547" s="95">
        <v>13</v>
      </c>
      <c r="O547" s="29">
        <f>'Раздел 2'!C547</f>
        <v>5331395.4720279993</v>
      </c>
      <c r="P547" s="29">
        <v>0</v>
      </c>
      <c r="Q547" s="29">
        <v>0</v>
      </c>
      <c r="R547" s="29">
        <f t="shared" ref="R547" si="136">O547</f>
        <v>5331395.4720279993</v>
      </c>
      <c r="S547" s="150">
        <f t="shared" ref="S547" si="137">O547/L547</f>
        <v>8435.7523291582274</v>
      </c>
      <c r="T547" s="147">
        <v>40754.379999999997</v>
      </c>
      <c r="U547" s="44">
        <v>2025</v>
      </c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7"/>
      <c r="BR547" s="7"/>
      <c r="BS547" s="7"/>
      <c r="BT547" s="7"/>
      <c r="BU547" s="7"/>
      <c r="BV547" s="7"/>
      <c r="BW547" s="7"/>
      <c r="BX547" s="7"/>
      <c r="BY547" s="7"/>
      <c r="BZ547" s="7"/>
      <c r="CA547" s="7"/>
      <c r="CB547" s="7"/>
      <c r="CC547" s="7"/>
      <c r="CD547" s="7"/>
    </row>
    <row r="548" spans="1:82" s="2" customFormat="1" ht="12.75" customHeight="1" x14ac:dyDescent="0.2">
      <c r="A548" s="410">
        <v>2</v>
      </c>
      <c r="B548" s="360" t="s">
        <v>1587</v>
      </c>
      <c r="C548" s="361" t="s">
        <v>1590</v>
      </c>
      <c r="D548" s="361" t="s">
        <v>175</v>
      </c>
      <c r="E548" s="370">
        <v>1948</v>
      </c>
      <c r="F548" s="417"/>
      <c r="G548" s="376" t="s">
        <v>114</v>
      </c>
      <c r="H548" s="427" t="s">
        <v>104</v>
      </c>
      <c r="I548" s="98">
        <v>5</v>
      </c>
      <c r="J548" s="98">
        <v>3</v>
      </c>
      <c r="K548" s="337">
        <v>2144.3000000000002</v>
      </c>
      <c r="L548" s="337">
        <v>1944.3</v>
      </c>
      <c r="M548" s="337">
        <v>0</v>
      </c>
      <c r="N548" s="98">
        <v>30</v>
      </c>
      <c r="O548" s="29">
        <f>'Раздел 2'!C548</f>
        <v>9810526.3268640004</v>
      </c>
      <c r="P548" s="29">
        <v>0</v>
      </c>
      <c r="Q548" s="29">
        <v>0</v>
      </c>
      <c r="R548" s="29">
        <f t="shared" ref="R548:R565" si="138">O548</f>
        <v>9810526.3268640004</v>
      </c>
      <c r="S548" s="150">
        <f t="shared" ref="S548:S565" si="139">O548/L548</f>
        <v>5045.7883695232222</v>
      </c>
      <c r="T548" s="356">
        <v>35953.93</v>
      </c>
      <c r="U548" s="353">
        <v>2025</v>
      </c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  <c r="BO548" s="7"/>
      <c r="BP548" s="7"/>
      <c r="BQ548" s="7"/>
      <c r="BR548" s="7"/>
      <c r="BS548" s="7"/>
      <c r="BT548" s="7"/>
      <c r="BU548" s="7"/>
      <c r="BV548" s="7"/>
      <c r="BW548" s="7"/>
      <c r="BX548" s="7"/>
      <c r="BY548" s="7"/>
      <c r="BZ548" s="7"/>
      <c r="CA548" s="7"/>
      <c r="CB548" s="7"/>
      <c r="CC548" s="7"/>
      <c r="CD548" s="7"/>
    </row>
    <row r="549" spans="1:82" s="2" customFormat="1" ht="12.75" customHeight="1" x14ac:dyDescent="0.2">
      <c r="A549" s="410">
        <v>3</v>
      </c>
      <c r="B549" s="360" t="s">
        <v>1589</v>
      </c>
      <c r="C549" s="361" t="s">
        <v>1590</v>
      </c>
      <c r="D549" s="361" t="s">
        <v>175</v>
      </c>
      <c r="E549" s="370">
        <v>1953</v>
      </c>
      <c r="F549" s="417"/>
      <c r="G549" s="376" t="s">
        <v>114</v>
      </c>
      <c r="H549" s="427" t="s">
        <v>104</v>
      </c>
      <c r="I549" s="98">
        <v>2</v>
      </c>
      <c r="J549" s="98">
        <v>1</v>
      </c>
      <c r="K549" s="337">
        <v>383.2</v>
      </c>
      <c r="L549" s="337">
        <v>349.5</v>
      </c>
      <c r="M549" s="337">
        <v>0</v>
      </c>
      <c r="N549" s="98">
        <v>8</v>
      </c>
      <c r="O549" s="29">
        <f>'Раздел 2'!C549</f>
        <v>427309.67430000001</v>
      </c>
      <c r="P549" s="29">
        <v>0</v>
      </c>
      <c r="Q549" s="29">
        <v>0</v>
      </c>
      <c r="R549" s="29">
        <f t="shared" si="138"/>
        <v>427309.67430000001</v>
      </c>
      <c r="S549" s="150">
        <f t="shared" si="139"/>
        <v>1222.6314</v>
      </c>
      <c r="T549" s="292">
        <v>40754.379999999997</v>
      </c>
      <c r="U549" s="44">
        <v>2025</v>
      </c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  <c r="BO549" s="7"/>
      <c r="BP549" s="7"/>
      <c r="BQ549" s="7"/>
      <c r="BR549" s="7"/>
      <c r="BS549" s="7"/>
      <c r="BT549" s="7"/>
      <c r="BU549" s="7"/>
      <c r="BV549" s="7"/>
      <c r="BW549" s="7"/>
      <c r="BX549" s="7"/>
      <c r="BY549" s="7"/>
      <c r="BZ549" s="7"/>
      <c r="CA549" s="7"/>
      <c r="CB549" s="7"/>
      <c r="CC549" s="7"/>
      <c r="CD549" s="7"/>
    </row>
    <row r="550" spans="1:82" s="2" customFormat="1" ht="12.75" customHeight="1" x14ac:dyDescent="0.2">
      <c r="A550" s="410">
        <v>4</v>
      </c>
      <c r="B550" s="360" t="s">
        <v>1591</v>
      </c>
      <c r="C550" s="361" t="s">
        <v>1592</v>
      </c>
      <c r="D550" s="361" t="s">
        <v>175</v>
      </c>
      <c r="E550" s="370">
        <v>1966</v>
      </c>
      <c r="F550" s="417"/>
      <c r="G550" s="376" t="s">
        <v>114</v>
      </c>
      <c r="H550" s="427" t="s">
        <v>104</v>
      </c>
      <c r="I550" s="98">
        <v>4</v>
      </c>
      <c r="J550" s="98">
        <v>2</v>
      </c>
      <c r="K550" s="337">
        <v>1449.4</v>
      </c>
      <c r="L550" s="337">
        <v>1339</v>
      </c>
      <c r="M550" s="337">
        <v>1317.41</v>
      </c>
      <c r="N550" s="98">
        <v>33</v>
      </c>
      <c r="O550" s="29">
        <f>'Раздел 2'!C550</f>
        <v>664580.76</v>
      </c>
      <c r="P550" s="29">
        <v>0</v>
      </c>
      <c r="Q550" s="29">
        <v>0</v>
      </c>
      <c r="R550" s="29">
        <f t="shared" si="138"/>
        <v>664580.76</v>
      </c>
      <c r="S550" s="150">
        <f t="shared" si="139"/>
        <v>496.32618371919341</v>
      </c>
      <c r="T550" s="292">
        <v>29534.590000000004</v>
      </c>
      <c r="U550" s="353">
        <v>2025</v>
      </c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7"/>
      <c r="BS550" s="7"/>
      <c r="BT550" s="7"/>
      <c r="BU550" s="7"/>
      <c r="BV550" s="7"/>
      <c r="BW550" s="7"/>
      <c r="BX550" s="7"/>
      <c r="BY550" s="7"/>
      <c r="BZ550" s="7"/>
      <c r="CA550" s="7"/>
      <c r="CB550" s="7"/>
      <c r="CC550" s="7"/>
      <c r="CD550" s="7"/>
    </row>
    <row r="551" spans="1:82" s="2" customFormat="1" ht="12.75" customHeight="1" x14ac:dyDescent="0.2">
      <c r="A551" s="410">
        <v>5</v>
      </c>
      <c r="B551" s="360" t="s">
        <v>1593</v>
      </c>
      <c r="C551" s="361" t="s">
        <v>1594</v>
      </c>
      <c r="D551" s="361" t="s">
        <v>175</v>
      </c>
      <c r="E551" s="370">
        <v>1956</v>
      </c>
      <c r="F551" s="417"/>
      <c r="G551" s="376" t="s">
        <v>114</v>
      </c>
      <c r="H551" s="427" t="s">
        <v>104</v>
      </c>
      <c r="I551" s="98">
        <v>4</v>
      </c>
      <c r="J551" s="98">
        <v>3</v>
      </c>
      <c r="K551" s="337">
        <v>2392.54</v>
      </c>
      <c r="L551" s="337">
        <v>2277</v>
      </c>
      <c r="M551" s="337">
        <v>0</v>
      </c>
      <c r="N551" s="98">
        <v>73</v>
      </c>
      <c r="O551" s="29">
        <f>'Раздел 2'!C551</f>
        <v>11580755.767999999</v>
      </c>
      <c r="P551" s="29">
        <v>0</v>
      </c>
      <c r="Q551" s="29">
        <v>0</v>
      </c>
      <c r="R551" s="29">
        <f t="shared" si="138"/>
        <v>11580755.767999999</v>
      </c>
      <c r="S551" s="150">
        <f t="shared" si="139"/>
        <v>5085.9709126043035</v>
      </c>
      <c r="T551" s="356">
        <v>35953.93</v>
      </c>
      <c r="U551" s="353">
        <v>2025</v>
      </c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  <c r="BS551" s="7"/>
      <c r="BT551" s="7"/>
      <c r="BU551" s="7"/>
      <c r="BV551" s="7"/>
      <c r="BW551" s="7"/>
      <c r="BX551" s="7"/>
      <c r="BY551" s="7"/>
      <c r="BZ551" s="7"/>
      <c r="CA551" s="7"/>
      <c r="CB551" s="7"/>
      <c r="CC551" s="7"/>
      <c r="CD551" s="7"/>
    </row>
    <row r="552" spans="1:82" s="2" customFormat="1" ht="12.75" customHeight="1" x14ac:dyDescent="0.2">
      <c r="A552" s="410">
        <v>6</v>
      </c>
      <c r="B552" s="360" t="s">
        <v>1198</v>
      </c>
      <c r="C552" s="361" t="s">
        <v>1199</v>
      </c>
      <c r="D552" s="361" t="s">
        <v>175</v>
      </c>
      <c r="E552" s="370">
        <v>1952</v>
      </c>
      <c r="F552" s="417"/>
      <c r="G552" s="361" t="s">
        <v>114</v>
      </c>
      <c r="H552" s="427" t="s">
        <v>104</v>
      </c>
      <c r="I552" s="52">
        <v>4</v>
      </c>
      <c r="J552" s="85">
        <v>3</v>
      </c>
      <c r="K552" s="336">
        <v>2200</v>
      </c>
      <c r="L552" s="336">
        <v>1964</v>
      </c>
      <c r="M552" s="336">
        <v>0</v>
      </c>
      <c r="N552" s="52">
        <v>26</v>
      </c>
      <c r="O552" s="29">
        <f>'Раздел 2'!C552</f>
        <v>490544.35200000001</v>
      </c>
      <c r="P552" s="29">
        <v>0</v>
      </c>
      <c r="Q552" s="29">
        <v>0</v>
      </c>
      <c r="R552" s="29">
        <f t="shared" si="138"/>
        <v>490544.35200000001</v>
      </c>
      <c r="S552" s="150">
        <f t="shared" si="139"/>
        <v>249.768</v>
      </c>
      <c r="T552" s="297">
        <v>35379.22357274322</v>
      </c>
      <c r="U552" s="353">
        <v>2025</v>
      </c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  <c r="BS552" s="7"/>
      <c r="BT552" s="7"/>
      <c r="BU552" s="7"/>
      <c r="BV552" s="7"/>
      <c r="BW552" s="7"/>
      <c r="BX552" s="7"/>
      <c r="BY552" s="7"/>
      <c r="BZ552" s="7"/>
      <c r="CA552" s="7"/>
      <c r="CB552" s="7"/>
      <c r="CC552" s="7"/>
      <c r="CD552" s="7"/>
    </row>
    <row r="553" spans="1:82" s="2" customFormat="1" ht="12.75" customHeight="1" x14ac:dyDescent="0.2">
      <c r="A553" s="410">
        <v>7</v>
      </c>
      <c r="B553" s="360" t="s">
        <v>1202</v>
      </c>
      <c r="C553" s="361" t="s">
        <v>1203</v>
      </c>
      <c r="D553" s="361" t="s">
        <v>175</v>
      </c>
      <c r="E553" s="370">
        <v>1961</v>
      </c>
      <c r="F553" s="417"/>
      <c r="G553" s="361" t="s">
        <v>114</v>
      </c>
      <c r="H553" s="427" t="s">
        <v>104</v>
      </c>
      <c r="I553" s="52">
        <v>3</v>
      </c>
      <c r="J553" s="85">
        <v>2</v>
      </c>
      <c r="K553" s="336">
        <v>1103</v>
      </c>
      <c r="L553" s="336">
        <v>953.1</v>
      </c>
      <c r="M553" s="336">
        <v>0</v>
      </c>
      <c r="N553" s="85">
        <v>24</v>
      </c>
      <c r="O553" s="29">
        <f>'Раздел 2'!C553</f>
        <v>520426.91160000005</v>
      </c>
      <c r="P553" s="29">
        <v>0</v>
      </c>
      <c r="Q553" s="29">
        <v>0</v>
      </c>
      <c r="R553" s="29">
        <f t="shared" si="138"/>
        <v>520426.91160000005</v>
      </c>
      <c r="S553" s="150">
        <f t="shared" si="139"/>
        <v>546.03600000000006</v>
      </c>
      <c r="T553" s="297">
        <v>35094.970400472055</v>
      </c>
      <c r="U553" s="353">
        <v>2025</v>
      </c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  <c r="BS553" s="7"/>
      <c r="BT553" s="7"/>
      <c r="BU553" s="7"/>
      <c r="BV553" s="7"/>
      <c r="BW553" s="7"/>
      <c r="BX553" s="7"/>
      <c r="BY553" s="7"/>
      <c r="BZ553" s="7"/>
      <c r="CA553" s="7"/>
      <c r="CB553" s="7"/>
      <c r="CC553" s="7"/>
      <c r="CD553" s="7"/>
    </row>
    <row r="554" spans="1:82" s="2" customFormat="1" ht="12.75" customHeight="1" x14ac:dyDescent="0.2">
      <c r="A554" s="410">
        <v>8</v>
      </c>
      <c r="B554" s="360" t="s">
        <v>1595</v>
      </c>
      <c r="C554" s="361" t="s">
        <v>1596</v>
      </c>
      <c r="D554" s="361" t="s">
        <v>175</v>
      </c>
      <c r="E554" s="370">
        <v>1954</v>
      </c>
      <c r="F554" s="417"/>
      <c r="G554" s="376" t="s">
        <v>114</v>
      </c>
      <c r="H554" s="427" t="s">
        <v>104</v>
      </c>
      <c r="I554" s="98">
        <v>2</v>
      </c>
      <c r="J554" s="98">
        <v>2</v>
      </c>
      <c r="K554" s="337">
        <v>733.4</v>
      </c>
      <c r="L554" s="337">
        <v>666</v>
      </c>
      <c r="M554" s="337">
        <v>666</v>
      </c>
      <c r="N554" s="98">
        <v>12</v>
      </c>
      <c r="O554" s="29">
        <f>'Раздел 2'!C554</f>
        <v>452373.61</v>
      </c>
      <c r="P554" s="29">
        <v>0</v>
      </c>
      <c r="Q554" s="29">
        <v>0</v>
      </c>
      <c r="R554" s="29">
        <f t="shared" si="138"/>
        <v>452373.61</v>
      </c>
      <c r="S554" s="150">
        <f t="shared" si="139"/>
        <v>679.2396546546546</v>
      </c>
      <c r="T554" s="297">
        <v>40754.379999999997</v>
      </c>
      <c r="U554" s="353">
        <v>2025</v>
      </c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7"/>
      <c r="BS554" s="7"/>
      <c r="BT554" s="7"/>
      <c r="BU554" s="7"/>
      <c r="BV554" s="7"/>
      <c r="BW554" s="7"/>
      <c r="BX554" s="7"/>
      <c r="BY554" s="7"/>
      <c r="BZ554" s="7"/>
      <c r="CA554" s="7"/>
      <c r="CB554" s="7"/>
      <c r="CC554" s="7"/>
      <c r="CD554" s="7"/>
    </row>
    <row r="555" spans="1:82" s="2" customFormat="1" ht="12.75" customHeight="1" x14ac:dyDescent="0.2">
      <c r="A555" s="410">
        <v>9</v>
      </c>
      <c r="B555" s="360" t="s">
        <v>1200</v>
      </c>
      <c r="C555" s="361" t="s">
        <v>1201</v>
      </c>
      <c r="D555" s="361" t="s">
        <v>175</v>
      </c>
      <c r="E555" s="370">
        <v>1939</v>
      </c>
      <c r="F555" s="417"/>
      <c r="G555" s="361" t="s">
        <v>114</v>
      </c>
      <c r="H555" s="427" t="s">
        <v>104</v>
      </c>
      <c r="I555" s="52">
        <v>4</v>
      </c>
      <c r="J555" s="85">
        <v>5</v>
      </c>
      <c r="K555" s="336">
        <v>3145</v>
      </c>
      <c r="L555" s="336">
        <v>2844.2</v>
      </c>
      <c r="M555" s="336">
        <v>0</v>
      </c>
      <c r="N555" s="85">
        <v>30</v>
      </c>
      <c r="O555" s="29">
        <f>'Раздел 2'!C555</f>
        <v>1139386.52</v>
      </c>
      <c r="P555" s="29">
        <v>0</v>
      </c>
      <c r="Q555" s="29">
        <v>0</v>
      </c>
      <c r="R555" s="29">
        <f t="shared" si="138"/>
        <v>1139386.52</v>
      </c>
      <c r="S555" s="150">
        <f t="shared" si="139"/>
        <v>400.6</v>
      </c>
      <c r="T555" s="297">
        <v>28419.535456872316</v>
      </c>
      <c r="U555" s="353">
        <v>2025</v>
      </c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  <c r="BS555" s="7"/>
      <c r="BT555" s="7"/>
      <c r="BU555" s="7"/>
      <c r="BV555" s="7"/>
      <c r="BW555" s="7"/>
      <c r="BX555" s="7"/>
      <c r="BY555" s="7"/>
      <c r="BZ555" s="7"/>
      <c r="CA555" s="7"/>
      <c r="CB555" s="7"/>
      <c r="CC555" s="7"/>
      <c r="CD555" s="7"/>
    </row>
    <row r="556" spans="1:82" s="2" customFormat="1" ht="12.75" customHeight="1" x14ac:dyDescent="0.2">
      <c r="A556" s="410">
        <v>10</v>
      </c>
      <c r="B556" s="360" t="s">
        <v>1597</v>
      </c>
      <c r="C556" s="361" t="s">
        <v>1598</v>
      </c>
      <c r="D556" s="361" t="s">
        <v>175</v>
      </c>
      <c r="E556" s="370">
        <v>1954</v>
      </c>
      <c r="F556" s="417"/>
      <c r="G556" s="376" t="s">
        <v>114</v>
      </c>
      <c r="H556" s="427" t="s">
        <v>104</v>
      </c>
      <c r="I556" s="98">
        <v>2</v>
      </c>
      <c r="J556" s="98">
        <v>2</v>
      </c>
      <c r="K556" s="337">
        <v>739.5</v>
      </c>
      <c r="L556" s="337">
        <v>673.2</v>
      </c>
      <c r="M556" s="337">
        <v>673.2</v>
      </c>
      <c r="N556" s="98">
        <v>12</v>
      </c>
      <c r="O556" s="29">
        <f>'Раздел 2'!C556</f>
        <v>457264.14</v>
      </c>
      <c r="P556" s="29">
        <v>0</v>
      </c>
      <c r="Q556" s="29">
        <v>0</v>
      </c>
      <c r="R556" s="29">
        <f t="shared" si="138"/>
        <v>457264.14</v>
      </c>
      <c r="S556" s="150">
        <f t="shared" si="139"/>
        <v>679.23966131907309</v>
      </c>
      <c r="T556" s="297">
        <v>40754.379999999997</v>
      </c>
      <c r="U556" s="44">
        <v>2025</v>
      </c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7"/>
      <c r="BW556" s="7"/>
      <c r="BX556" s="7"/>
      <c r="BY556" s="7"/>
      <c r="BZ556" s="7"/>
      <c r="CA556" s="7"/>
      <c r="CB556" s="7"/>
      <c r="CC556" s="7"/>
      <c r="CD556" s="7"/>
    </row>
    <row r="557" spans="1:82" s="2" customFormat="1" ht="12.75" customHeight="1" x14ac:dyDescent="0.2">
      <c r="A557" s="410">
        <v>11</v>
      </c>
      <c r="B557" s="360" t="s">
        <v>1599</v>
      </c>
      <c r="C557" s="361" t="s">
        <v>1600</v>
      </c>
      <c r="D557" s="361" t="s">
        <v>175</v>
      </c>
      <c r="E557" s="370">
        <v>1954</v>
      </c>
      <c r="F557" s="417"/>
      <c r="G557" s="376" t="s">
        <v>114</v>
      </c>
      <c r="H557" s="427" t="s">
        <v>104</v>
      </c>
      <c r="I557" s="98">
        <v>2</v>
      </c>
      <c r="J557" s="98">
        <v>2</v>
      </c>
      <c r="K557" s="337">
        <v>677.8</v>
      </c>
      <c r="L557" s="337">
        <v>675.8</v>
      </c>
      <c r="M557" s="337">
        <v>0</v>
      </c>
      <c r="N557" s="98">
        <v>12</v>
      </c>
      <c r="O557" s="29">
        <f>'Раздел 2'!C557</f>
        <v>459030.16</v>
      </c>
      <c r="P557" s="29">
        <v>0</v>
      </c>
      <c r="Q557" s="29">
        <v>0</v>
      </c>
      <c r="R557" s="29">
        <f t="shared" si="138"/>
        <v>459030.16</v>
      </c>
      <c r="S557" s="150">
        <f t="shared" si="139"/>
        <v>679.23965670316659</v>
      </c>
      <c r="T557" s="147">
        <v>40754.379999999997</v>
      </c>
      <c r="U557" s="44">
        <v>2025</v>
      </c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  <c r="BO557" s="7"/>
      <c r="BP557" s="7"/>
      <c r="BQ557" s="7"/>
      <c r="BR557" s="7"/>
      <c r="BS557" s="7"/>
      <c r="BT557" s="7"/>
      <c r="BU557" s="7"/>
      <c r="BV557" s="7"/>
      <c r="BW557" s="7"/>
      <c r="BX557" s="7"/>
      <c r="BY557" s="7"/>
      <c r="BZ557" s="7"/>
      <c r="CA557" s="7"/>
      <c r="CB557" s="7"/>
      <c r="CC557" s="7"/>
      <c r="CD557" s="7"/>
    </row>
    <row r="558" spans="1:82" s="2" customFormat="1" ht="12.75" customHeight="1" x14ac:dyDescent="0.2">
      <c r="A558" s="410">
        <v>12</v>
      </c>
      <c r="B558" s="360" t="s">
        <v>423</v>
      </c>
      <c r="C558" s="361" t="s">
        <v>424</v>
      </c>
      <c r="D558" s="361" t="s">
        <v>168</v>
      </c>
      <c r="E558" s="361" t="s">
        <v>61</v>
      </c>
      <c r="F558" s="417"/>
      <c r="G558" s="417" t="s">
        <v>113</v>
      </c>
      <c r="H558" s="427" t="s">
        <v>104</v>
      </c>
      <c r="I558" s="52">
        <v>4</v>
      </c>
      <c r="J558" s="85">
        <v>3</v>
      </c>
      <c r="K558" s="336">
        <v>2603.3000000000002</v>
      </c>
      <c r="L558" s="336">
        <v>2403</v>
      </c>
      <c r="M558" s="336">
        <v>0</v>
      </c>
      <c r="N558" s="52">
        <v>52</v>
      </c>
      <c r="O558" s="29">
        <f>'Раздел 2'!C558</f>
        <v>2227880</v>
      </c>
      <c r="P558" s="29">
        <v>0</v>
      </c>
      <c r="Q558" s="29">
        <v>0</v>
      </c>
      <c r="R558" s="29">
        <f t="shared" si="138"/>
        <v>2227880</v>
      </c>
      <c r="S558" s="150">
        <f t="shared" si="139"/>
        <v>927.12442779858509</v>
      </c>
      <c r="T558" s="297">
        <v>22870.506000905745</v>
      </c>
      <c r="U558" s="44">
        <v>2025</v>
      </c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7"/>
      <c r="BS558" s="7"/>
      <c r="BT558" s="7"/>
      <c r="BU558" s="7"/>
      <c r="BV558" s="7"/>
      <c r="BW558" s="7"/>
      <c r="BX558" s="7"/>
      <c r="BY558" s="7"/>
      <c r="BZ558" s="7"/>
      <c r="CA558" s="7"/>
      <c r="CB558" s="7"/>
      <c r="CC558" s="7"/>
      <c r="CD558" s="7"/>
    </row>
    <row r="559" spans="1:82" s="2" customFormat="1" ht="12.75" customHeight="1" x14ac:dyDescent="0.2">
      <c r="A559" s="410">
        <v>13</v>
      </c>
      <c r="B559" s="360" t="s">
        <v>415</v>
      </c>
      <c r="C559" s="361" t="s">
        <v>416</v>
      </c>
      <c r="D559" s="361" t="s">
        <v>168</v>
      </c>
      <c r="E559" s="428" t="s">
        <v>125</v>
      </c>
      <c r="F559" s="417"/>
      <c r="G559" s="417" t="s">
        <v>113</v>
      </c>
      <c r="H559" s="427" t="s">
        <v>104</v>
      </c>
      <c r="I559" s="52">
        <v>5</v>
      </c>
      <c r="J559" s="85">
        <v>3</v>
      </c>
      <c r="K559" s="336">
        <v>2986.7</v>
      </c>
      <c r="L559" s="336">
        <v>2784.9</v>
      </c>
      <c r="M559" s="336">
        <v>0</v>
      </c>
      <c r="N559" s="52">
        <v>56</v>
      </c>
      <c r="O559" s="29">
        <f>'Раздел 2'!C559</f>
        <v>2182771.7999999998</v>
      </c>
      <c r="P559" s="29">
        <v>0</v>
      </c>
      <c r="Q559" s="29">
        <v>0</v>
      </c>
      <c r="R559" s="29">
        <f t="shared" si="138"/>
        <v>2182771.7999999998</v>
      </c>
      <c r="S559" s="150">
        <f t="shared" si="139"/>
        <v>783.78821501669711</v>
      </c>
      <c r="T559" s="292">
        <v>18285.975179114674</v>
      </c>
      <c r="U559" s="44">
        <v>2025</v>
      </c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  <c r="BO559" s="7"/>
      <c r="BP559" s="7"/>
      <c r="BQ559" s="7"/>
      <c r="BR559" s="7"/>
      <c r="BS559" s="7"/>
      <c r="BT559" s="7"/>
      <c r="BU559" s="7"/>
      <c r="BV559" s="7"/>
      <c r="BW559" s="7"/>
      <c r="BX559" s="7"/>
      <c r="BY559" s="7"/>
      <c r="BZ559" s="7"/>
      <c r="CA559" s="7"/>
      <c r="CB559" s="7"/>
      <c r="CC559" s="7"/>
      <c r="CD559" s="7"/>
    </row>
    <row r="560" spans="1:82" s="2" customFormat="1" ht="12.75" customHeight="1" x14ac:dyDescent="0.2">
      <c r="A560" s="410">
        <v>14</v>
      </c>
      <c r="B560" s="360" t="s">
        <v>419</v>
      </c>
      <c r="C560" s="361" t="s">
        <v>420</v>
      </c>
      <c r="D560" s="361" t="s">
        <v>168</v>
      </c>
      <c r="E560" s="361" t="s">
        <v>49</v>
      </c>
      <c r="F560" s="417"/>
      <c r="G560" s="417" t="s">
        <v>113</v>
      </c>
      <c r="H560" s="427" t="s">
        <v>104</v>
      </c>
      <c r="I560" s="52">
        <v>5</v>
      </c>
      <c r="J560" s="85">
        <v>4</v>
      </c>
      <c r="K560" s="336">
        <v>3512.6</v>
      </c>
      <c r="L560" s="336">
        <v>3213</v>
      </c>
      <c r="M560" s="336">
        <v>0</v>
      </c>
      <c r="N560" s="52">
        <v>80</v>
      </c>
      <c r="O560" s="29">
        <f>'Раздел 2'!C560</f>
        <v>2397412</v>
      </c>
      <c r="P560" s="29">
        <v>0</v>
      </c>
      <c r="Q560" s="29">
        <v>0</v>
      </c>
      <c r="R560" s="29">
        <f t="shared" si="138"/>
        <v>2397412</v>
      </c>
      <c r="S560" s="150">
        <f t="shared" si="139"/>
        <v>746.15997510115153</v>
      </c>
      <c r="T560" s="297">
        <v>18621.672934219874</v>
      </c>
      <c r="U560" s="44">
        <v>2025</v>
      </c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  <c r="BO560" s="7"/>
      <c r="BP560" s="7"/>
      <c r="BQ560" s="7"/>
      <c r="BR560" s="7"/>
      <c r="BS560" s="7"/>
      <c r="BT560" s="7"/>
      <c r="BU560" s="7"/>
      <c r="BV560" s="7"/>
      <c r="BW560" s="7"/>
      <c r="BX560" s="7"/>
      <c r="BY560" s="7"/>
      <c r="BZ560" s="7"/>
      <c r="CA560" s="7"/>
      <c r="CB560" s="7"/>
      <c r="CC560" s="7"/>
      <c r="CD560" s="7"/>
    </row>
    <row r="561" spans="1:82" s="2" customFormat="1" ht="12.75" customHeight="1" x14ac:dyDescent="0.2">
      <c r="A561" s="410">
        <v>15</v>
      </c>
      <c r="B561" s="360" t="s">
        <v>421</v>
      </c>
      <c r="C561" s="361" t="s">
        <v>422</v>
      </c>
      <c r="D561" s="361" t="s">
        <v>168</v>
      </c>
      <c r="E561" s="361" t="s">
        <v>61</v>
      </c>
      <c r="F561" s="417"/>
      <c r="G561" s="417" t="s">
        <v>113</v>
      </c>
      <c r="H561" s="427" t="s">
        <v>104</v>
      </c>
      <c r="I561" s="52">
        <v>5</v>
      </c>
      <c r="J561" s="85">
        <v>2</v>
      </c>
      <c r="K561" s="336">
        <v>1933.3</v>
      </c>
      <c r="L561" s="336">
        <v>1597.3</v>
      </c>
      <c r="M561" s="336">
        <v>0</v>
      </c>
      <c r="N561" s="52">
        <v>40</v>
      </c>
      <c r="O561" s="29">
        <f>'Раздел 2'!C561</f>
        <v>587315.19999999995</v>
      </c>
      <c r="P561" s="29">
        <v>0</v>
      </c>
      <c r="Q561" s="29">
        <v>0</v>
      </c>
      <c r="R561" s="29">
        <f t="shared" si="138"/>
        <v>587315.19999999995</v>
      </c>
      <c r="S561" s="150">
        <f t="shared" si="139"/>
        <v>367.69248106179174</v>
      </c>
      <c r="T561" s="297">
        <v>20614.686060597851</v>
      </c>
      <c r="U561" s="44">
        <v>2025</v>
      </c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  <c r="BO561" s="7"/>
      <c r="BP561" s="7"/>
      <c r="BQ561" s="7"/>
      <c r="BR561" s="7"/>
      <c r="BS561" s="7"/>
      <c r="BT561" s="7"/>
      <c r="BU561" s="7"/>
      <c r="BV561" s="7"/>
      <c r="BW561" s="7"/>
      <c r="BX561" s="7"/>
      <c r="BY561" s="7"/>
      <c r="BZ561" s="7"/>
      <c r="CA561" s="7"/>
      <c r="CB561" s="7"/>
      <c r="CC561" s="7"/>
      <c r="CD561" s="7"/>
    </row>
    <row r="562" spans="1:82" s="2" customFormat="1" ht="12.75" customHeight="1" x14ac:dyDescent="0.2">
      <c r="A562" s="410">
        <v>16</v>
      </c>
      <c r="B562" s="360" t="s">
        <v>429</v>
      </c>
      <c r="C562" s="361" t="s">
        <v>430</v>
      </c>
      <c r="D562" s="361" t="s">
        <v>168</v>
      </c>
      <c r="E562" s="361" t="s">
        <v>49</v>
      </c>
      <c r="F562" s="417"/>
      <c r="G562" s="417" t="s">
        <v>113</v>
      </c>
      <c r="H562" s="360" t="s">
        <v>1101</v>
      </c>
      <c r="I562" s="52">
        <v>5</v>
      </c>
      <c r="J562" s="85">
        <v>6</v>
      </c>
      <c r="K562" s="336">
        <v>5366.7</v>
      </c>
      <c r="L562" s="336">
        <v>4866.7</v>
      </c>
      <c r="M562" s="336">
        <v>0</v>
      </c>
      <c r="N562" s="85">
        <v>118</v>
      </c>
      <c r="O562" s="29">
        <f>'Раздел 2'!C562</f>
        <v>1827509.8</v>
      </c>
      <c r="P562" s="29">
        <v>0</v>
      </c>
      <c r="Q562" s="29">
        <v>0</v>
      </c>
      <c r="R562" s="29">
        <f t="shared" si="138"/>
        <v>1827509.8</v>
      </c>
      <c r="S562" s="150">
        <f t="shared" si="139"/>
        <v>375.51314032095672</v>
      </c>
      <c r="T562" s="297">
        <v>18786.986334153109</v>
      </c>
      <c r="U562" s="44">
        <v>2025</v>
      </c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7"/>
      <c r="BS562" s="7"/>
      <c r="BT562" s="7"/>
      <c r="BU562" s="7"/>
      <c r="BV562" s="7"/>
      <c r="BW562" s="7"/>
      <c r="BX562" s="7"/>
      <c r="BY562" s="7"/>
      <c r="BZ562" s="7"/>
      <c r="CA562" s="7"/>
      <c r="CB562" s="7"/>
      <c r="CC562" s="7"/>
      <c r="CD562" s="7"/>
    </row>
    <row r="563" spans="1:82" s="2" customFormat="1" ht="12.75" customHeight="1" x14ac:dyDescent="0.2">
      <c r="A563" s="410">
        <v>17</v>
      </c>
      <c r="B563" s="360" t="s">
        <v>427</v>
      </c>
      <c r="C563" s="361" t="s">
        <v>428</v>
      </c>
      <c r="D563" s="361" t="s">
        <v>168</v>
      </c>
      <c r="E563" s="361" t="s">
        <v>126</v>
      </c>
      <c r="F563" s="417"/>
      <c r="G563" s="417" t="s">
        <v>113</v>
      </c>
      <c r="H563" s="360" t="s">
        <v>1101</v>
      </c>
      <c r="I563" s="52">
        <v>5</v>
      </c>
      <c r="J563" s="85">
        <v>3</v>
      </c>
      <c r="K563" s="336">
        <v>2800</v>
      </c>
      <c r="L563" s="336">
        <v>2645</v>
      </c>
      <c r="M563" s="336">
        <v>0</v>
      </c>
      <c r="N563" s="52">
        <v>48</v>
      </c>
      <c r="O563" s="29">
        <f>'Раздел 2'!C563</f>
        <v>450890</v>
      </c>
      <c r="P563" s="29">
        <v>0</v>
      </c>
      <c r="Q563" s="29">
        <v>0</v>
      </c>
      <c r="R563" s="29">
        <f t="shared" si="138"/>
        <v>450890</v>
      </c>
      <c r="S563" s="150">
        <f t="shared" si="139"/>
        <v>170.468809073724</v>
      </c>
      <c r="T563" s="297">
        <v>18049.452291949903</v>
      </c>
      <c r="U563" s="44">
        <v>2025</v>
      </c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  <c r="BO563" s="7"/>
      <c r="BP563" s="7"/>
      <c r="BQ563" s="7"/>
      <c r="BR563" s="7"/>
      <c r="BS563" s="7"/>
      <c r="BT563" s="7"/>
      <c r="BU563" s="7"/>
      <c r="BV563" s="7"/>
      <c r="BW563" s="7"/>
      <c r="BX563" s="7"/>
      <c r="BY563" s="7"/>
      <c r="BZ563" s="7"/>
      <c r="CA563" s="7"/>
      <c r="CB563" s="7"/>
      <c r="CC563" s="7"/>
      <c r="CD563" s="7"/>
    </row>
    <row r="564" spans="1:82" s="2" customFormat="1" ht="12.75" customHeight="1" x14ac:dyDescent="0.2">
      <c r="A564" s="410">
        <v>18</v>
      </c>
      <c r="B564" s="360" t="s">
        <v>431</v>
      </c>
      <c r="C564" s="361" t="s">
        <v>432</v>
      </c>
      <c r="D564" s="361" t="s">
        <v>168</v>
      </c>
      <c r="E564" s="361" t="s">
        <v>120</v>
      </c>
      <c r="F564" s="417"/>
      <c r="G564" s="417" t="s">
        <v>113</v>
      </c>
      <c r="H564" s="427" t="s">
        <v>104</v>
      </c>
      <c r="I564" s="52">
        <v>5</v>
      </c>
      <c r="J564" s="85">
        <v>4</v>
      </c>
      <c r="K564" s="336">
        <v>3600</v>
      </c>
      <c r="L564" s="336">
        <v>3409.7</v>
      </c>
      <c r="M564" s="336">
        <v>0</v>
      </c>
      <c r="N564" s="85">
        <v>68</v>
      </c>
      <c r="O564" s="29">
        <f>'Раздел 2'!C564</f>
        <v>1894638</v>
      </c>
      <c r="P564" s="29">
        <v>0</v>
      </c>
      <c r="Q564" s="29">
        <v>0</v>
      </c>
      <c r="R564" s="29">
        <f t="shared" si="138"/>
        <v>1894638</v>
      </c>
      <c r="S564" s="150">
        <f t="shared" si="139"/>
        <v>555.66120186526678</v>
      </c>
      <c r="T564" s="297">
        <v>17995.21852206426</v>
      </c>
      <c r="U564" s="44">
        <v>2025</v>
      </c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7"/>
      <c r="BS564" s="7"/>
      <c r="BT564" s="7"/>
      <c r="BU564" s="7"/>
      <c r="BV564" s="7"/>
      <c r="BW564" s="7"/>
      <c r="BX564" s="7"/>
      <c r="BY564" s="7"/>
      <c r="BZ564" s="7"/>
      <c r="CA564" s="7"/>
      <c r="CB564" s="7"/>
      <c r="CC564" s="7"/>
      <c r="CD564" s="7"/>
    </row>
    <row r="565" spans="1:82" s="2" customFormat="1" ht="12.75" customHeight="1" x14ac:dyDescent="0.2">
      <c r="A565" s="410">
        <v>19</v>
      </c>
      <c r="B565" s="360" t="s">
        <v>433</v>
      </c>
      <c r="C565" s="361" t="s">
        <v>434</v>
      </c>
      <c r="D565" s="361" t="s">
        <v>168</v>
      </c>
      <c r="E565" s="361" t="s">
        <v>122</v>
      </c>
      <c r="F565" s="417"/>
      <c r="G565" s="417" t="s">
        <v>113</v>
      </c>
      <c r="H565" s="427" t="s">
        <v>104</v>
      </c>
      <c r="I565" s="52">
        <v>9</v>
      </c>
      <c r="J565" s="85">
        <v>3</v>
      </c>
      <c r="K565" s="336">
        <v>7542</v>
      </c>
      <c r="L565" s="336">
        <v>6581.9</v>
      </c>
      <c r="M565" s="336">
        <v>0</v>
      </c>
      <c r="N565" s="85">
        <v>126</v>
      </c>
      <c r="O565" s="29">
        <f>'Раздел 2'!C565</f>
        <v>1610822</v>
      </c>
      <c r="P565" s="29">
        <v>0</v>
      </c>
      <c r="Q565" s="29">
        <v>0</v>
      </c>
      <c r="R565" s="29">
        <f t="shared" si="138"/>
        <v>1610822</v>
      </c>
      <c r="S565" s="150">
        <f t="shared" si="139"/>
        <v>244.73510688403047</v>
      </c>
      <c r="T565" s="297">
        <v>11753.180048098618</v>
      </c>
      <c r="U565" s="44">
        <v>2025</v>
      </c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  <c r="BO565" s="7"/>
      <c r="BP565" s="7"/>
      <c r="BQ565" s="7"/>
      <c r="BR565" s="7"/>
      <c r="BS565" s="7"/>
      <c r="BT565" s="7"/>
      <c r="BU565" s="7"/>
      <c r="BV565" s="7"/>
      <c r="BW565" s="7"/>
      <c r="BX565" s="7"/>
      <c r="BY565" s="7"/>
      <c r="BZ565" s="7"/>
      <c r="CA565" s="7"/>
      <c r="CB565" s="7"/>
      <c r="CC565" s="7"/>
      <c r="CD565" s="7"/>
    </row>
    <row r="566" spans="1:82" s="3" customFormat="1" ht="12.75" customHeight="1" x14ac:dyDescent="0.2">
      <c r="A566" s="569" t="s">
        <v>1210</v>
      </c>
      <c r="B566" s="569"/>
      <c r="C566" s="196"/>
      <c r="D566" s="196"/>
      <c r="E566" s="178">
        <v>19</v>
      </c>
      <c r="F566" s="178"/>
      <c r="G566" s="178"/>
      <c r="H566" s="179"/>
      <c r="I566" s="178"/>
      <c r="J566" s="181"/>
      <c r="K566" s="183">
        <f t="shared" ref="K566:R566" si="140">SUM(K547:K565)</f>
        <v>45994.74</v>
      </c>
      <c r="L566" s="183">
        <f t="shared" si="140"/>
        <v>41819.599999999999</v>
      </c>
      <c r="M566" s="183">
        <f t="shared" si="140"/>
        <v>3288.6099999999997</v>
      </c>
      <c r="N566" s="183">
        <f t="shared" si="140"/>
        <v>861</v>
      </c>
      <c r="O566" s="183">
        <f t="shared" si="140"/>
        <v>44512832.494791999</v>
      </c>
      <c r="P566" s="183">
        <f t="shared" si="140"/>
        <v>0</v>
      </c>
      <c r="Q566" s="183">
        <f t="shared" si="140"/>
        <v>0</v>
      </c>
      <c r="R566" s="183">
        <f t="shared" si="140"/>
        <v>44512832.494791999</v>
      </c>
      <c r="S566" s="194"/>
      <c r="T566" s="197"/>
      <c r="U566" s="186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  <c r="BO566" s="7"/>
      <c r="BP566" s="7"/>
      <c r="BQ566" s="7"/>
      <c r="BR566" s="7"/>
      <c r="BS566" s="7"/>
      <c r="BT566" s="7"/>
      <c r="BU566" s="7"/>
      <c r="BV566" s="7"/>
      <c r="BW566" s="7"/>
      <c r="BX566" s="7"/>
      <c r="BY566" s="7"/>
      <c r="BZ566" s="7"/>
      <c r="CA566" s="7"/>
      <c r="CB566" s="7"/>
      <c r="CC566" s="7"/>
      <c r="CD566" s="7"/>
    </row>
    <row r="567" spans="1:82" s="2" customFormat="1" ht="12.75" customHeight="1" x14ac:dyDescent="0.2">
      <c r="A567" s="410">
        <v>1</v>
      </c>
      <c r="B567" s="360" t="s">
        <v>1198</v>
      </c>
      <c r="C567" s="361" t="s">
        <v>1199</v>
      </c>
      <c r="D567" s="361" t="s">
        <v>175</v>
      </c>
      <c r="E567" s="370">
        <v>1952</v>
      </c>
      <c r="F567" s="417"/>
      <c r="G567" s="361" t="s">
        <v>114</v>
      </c>
      <c r="H567" s="427" t="s">
        <v>104</v>
      </c>
      <c r="I567" s="354">
        <v>4</v>
      </c>
      <c r="J567" s="85">
        <v>3</v>
      </c>
      <c r="K567" s="336">
        <v>2200</v>
      </c>
      <c r="L567" s="336">
        <v>1964</v>
      </c>
      <c r="M567" s="336">
        <v>0</v>
      </c>
      <c r="N567" s="354">
        <v>26</v>
      </c>
      <c r="O567" s="29">
        <f>'Раздел 2'!C567</f>
        <v>12390783.574960001</v>
      </c>
      <c r="P567" s="29">
        <v>0</v>
      </c>
      <c r="Q567" s="29">
        <v>0</v>
      </c>
      <c r="R567" s="29">
        <f t="shared" ref="R567:R569" si="141">O567</f>
        <v>12390783.574960001</v>
      </c>
      <c r="S567" s="150">
        <f t="shared" ref="S567:S569" si="142">O567/L567</f>
        <v>6308.9529404073328</v>
      </c>
      <c r="T567" s="297">
        <v>35379.22357274322</v>
      </c>
      <c r="U567" s="353">
        <v>2026</v>
      </c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  <c r="BO567" s="7"/>
      <c r="BP567" s="7"/>
      <c r="BQ567" s="7"/>
      <c r="BR567" s="7"/>
      <c r="BS567" s="7"/>
      <c r="BT567" s="7"/>
      <c r="BU567" s="7"/>
      <c r="BV567" s="7"/>
      <c r="BW567" s="7"/>
      <c r="BX567" s="7"/>
      <c r="BY567" s="7"/>
      <c r="BZ567" s="7"/>
      <c r="CA567" s="7"/>
      <c r="CB567" s="7"/>
      <c r="CC567" s="7"/>
      <c r="CD567" s="7"/>
    </row>
    <row r="568" spans="1:82" s="2" customFormat="1" ht="12.75" customHeight="1" x14ac:dyDescent="0.2">
      <c r="A568" s="410">
        <v>2</v>
      </c>
      <c r="B568" s="360" t="s">
        <v>1202</v>
      </c>
      <c r="C568" s="361" t="s">
        <v>1203</v>
      </c>
      <c r="D568" s="361" t="s">
        <v>175</v>
      </c>
      <c r="E568" s="370">
        <v>1961</v>
      </c>
      <c r="F568" s="417"/>
      <c r="G568" s="361" t="s">
        <v>114</v>
      </c>
      <c r="H568" s="427" t="s">
        <v>104</v>
      </c>
      <c r="I568" s="354">
        <v>3</v>
      </c>
      <c r="J568" s="85">
        <v>2</v>
      </c>
      <c r="K568" s="336">
        <v>1103</v>
      </c>
      <c r="L568" s="336">
        <v>953.1</v>
      </c>
      <c r="M568" s="336">
        <v>0</v>
      </c>
      <c r="N568" s="85">
        <v>24</v>
      </c>
      <c r="O568" s="29">
        <f>'Раздел 2'!C568</f>
        <v>13346615.351473199</v>
      </c>
      <c r="P568" s="29">
        <v>0</v>
      </c>
      <c r="Q568" s="29">
        <v>0</v>
      </c>
      <c r="R568" s="29">
        <f t="shared" si="141"/>
        <v>13346615.351473199</v>
      </c>
      <c r="S568" s="150">
        <f t="shared" si="142"/>
        <v>14003.373571999999</v>
      </c>
      <c r="T568" s="297">
        <v>35094.970400472055</v>
      </c>
      <c r="U568" s="353">
        <v>2026</v>
      </c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  <c r="BO568" s="7"/>
      <c r="BP568" s="7"/>
      <c r="BQ568" s="7"/>
      <c r="BR568" s="7"/>
      <c r="BS568" s="7"/>
      <c r="BT568" s="7"/>
      <c r="BU568" s="7"/>
      <c r="BV568" s="7"/>
      <c r="BW568" s="7"/>
      <c r="BX568" s="7"/>
      <c r="BY568" s="7"/>
      <c r="BZ568" s="7"/>
      <c r="CA568" s="7"/>
      <c r="CB568" s="7"/>
      <c r="CC568" s="7"/>
      <c r="CD568" s="7"/>
    </row>
    <row r="569" spans="1:82" s="2" customFormat="1" ht="12.75" customHeight="1" x14ac:dyDescent="0.2">
      <c r="A569" s="410">
        <v>3</v>
      </c>
      <c r="B569" s="411" t="s">
        <v>417</v>
      </c>
      <c r="C569" s="410" t="s">
        <v>418</v>
      </c>
      <c r="D569" s="421">
        <v>2025</v>
      </c>
      <c r="E569" s="410" t="s">
        <v>53</v>
      </c>
      <c r="F569" s="413"/>
      <c r="G569" s="410" t="s">
        <v>114</v>
      </c>
      <c r="H569" s="411" t="s">
        <v>1146</v>
      </c>
      <c r="I569" s="30">
        <v>2</v>
      </c>
      <c r="J569" s="95">
        <v>1</v>
      </c>
      <c r="K569" s="339">
        <v>391.19</v>
      </c>
      <c r="L569" s="339">
        <v>388.6</v>
      </c>
      <c r="M569" s="339">
        <v>0</v>
      </c>
      <c r="N569" s="30">
        <v>8</v>
      </c>
      <c r="O569" s="29">
        <f>'Раздел 2'!C569</f>
        <v>262349.30040000001</v>
      </c>
      <c r="P569" s="29">
        <v>0</v>
      </c>
      <c r="Q569" s="29">
        <v>0</v>
      </c>
      <c r="R569" s="29">
        <f t="shared" si="141"/>
        <v>262349.30040000001</v>
      </c>
      <c r="S569" s="150">
        <f t="shared" si="142"/>
        <v>675.11400000000003</v>
      </c>
      <c r="T569" s="168">
        <v>20170.011623257837</v>
      </c>
      <c r="U569" s="353">
        <v>2026</v>
      </c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  <c r="BO569" s="7"/>
      <c r="BP569" s="7"/>
      <c r="BQ569" s="7"/>
      <c r="BR569" s="7"/>
      <c r="BS569" s="7"/>
      <c r="BT569" s="7"/>
      <c r="BU569" s="7"/>
      <c r="BV569" s="7"/>
      <c r="BW569" s="7"/>
      <c r="BX569" s="7"/>
      <c r="BY569" s="7"/>
      <c r="BZ569" s="7"/>
      <c r="CA569" s="7"/>
      <c r="CB569" s="7"/>
      <c r="CC569" s="7"/>
      <c r="CD569" s="7"/>
    </row>
    <row r="570" spans="1:82" s="2" customFormat="1" ht="12.75" customHeight="1" x14ac:dyDescent="0.2">
      <c r="A570" s="410">
        <v>4</v>
      </c>
      <c r="B570" s="360" t="s">
        <v>425</v>
      </c>
      <c r="C570" s="361" t="s">
        <v>426</v>
      </c>
      <c r="D570" s="421">
        <v>2025</v>
      </c>
      <c r="E570" s="361" t="s">
        <v>55</v>
      </c>
      <c r="F570" s="417"/>
      <c r="G570" s="361" t="s">
        <v>114</v>
      </c>
      <c r="H570" s="360" t="s">
        <v>1101</v>
      </c>
      <c r="I570" s="52">
        <v>4</v>
      </c>
      <c r="J570" s="85">
        <v>3</v>
      </c>
      <c r="K570" s="336">
        <v>2650.3</v>
      </c>
      <c r="L570" s="336">
        <v>2450.3000000000002</v>
      </c>
      <c r="M570" s="336">
        <v>0</v>
      </c>
      <c r="N570" s="52">
        <v>156</v>
      </c>
      <c r="O570" s="29">
        <f>'Раздел 2'!C570</f>
        <v>612006.53040000005</v>
      </c>
      <c r="P570" s="29">
        <v>0</v>
      </c>
      <c r="Q570" s="29">
        <v>0</v>
      </c>
      <c r="R570" s="29">
        <f t="shared" ref="R570:R574" si="143">O570</f>
        <v>612006.53040000005</v>
      </c>
      <c r="S570" s="150">
        <f t="shared" ref="S570:S574" si="144">O570/L570</f>
        <v>249.768</v>
      </c>
      <c r="T570" s="297">
        <v>21671.899442743597</v>
      </c>
      <c r="U570" s="44">
        <v>2026</v>
      </c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7"/>
      <c r="BS570" s="7"/>
      <c r="BT570" s="7"/>
      <c r="BU570" s="7"/>
      <c r="BV570" s="7"/>
      <c r="BW570" s="7"/>
      <c r="BX570" s="7"/>
      <c r="BY570" s="7"/>
      <c r="BZ570" s="7"/>
      <c r="CA570" s="7"/>
      <c r="CB570" s="7"/>
      <c r="CC570" s="7"/>
      <c r="CD570" s="7"/>
    </row>
    <row r="571" spans="1:82" s="2" customFormat="1" ht="12.75" customHeight="1" x14ac:dyDescent="0.2">
      <c r="A571" s="410">
        <v>5</v>
      </c>
      <c r="B571" s="360" t="s">
        <v>413</v>
      </c>
      <c r="C571" s="361" t="s">
        <v>414</v>
      </c>
      <c r="D571" s="370" t="s">
        <v>168</v>
      </c>
      <c r="E571" s="361" t="s">
        <v>45</v>
      </c>
      <c r="F571" s="417"/>
      <c r="G571" s="361" t="s">
        <v>114</v>
      </c>
      <c r="H571" s="427" t="s">
        <v>104</v>
      </c>
      <c r="I571" s="52">
        <v>2</v>
      </c>
      <c r="J571" s="85">
        <v>1</v>
      </c>
      <c r="K571" s="336">
        <v>420.1</v>
      </c>
      <c r="L571" s="336">
        <v>384.6</v>
      </c>
      <c r="M571" s="336">
        <v>0</v>
      </c>
      <c r="N571" s="52">
        <v>8</v>
      </c>
      <c r="O571" s="29">
        <f>'Раздел 2'!C571</f>
        <v>259648.84440000003</v>
      </c>
      <c r="P571" s="29">
        <v>0</v>
      </c>
      <c r="Q571" s="29">
        <v>0</v>
      </c>
      <c r="R571" s="29">
        <f t="shared" si="143"/>
        <v>259648.84440000003</v>
      </c>
      <c r="S571" s="150">
        <f t="shared" si="144"/>
        <v>675.11400000000003</v>
      </c>
      <c r="T571" s="292">
        <v>16452.189377545812</v>
      </c>
      <c r="U571" s="353">
        <v>2026</v>
      </c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  <c r="BO571" s="7"/>
      <c r="BP571" s="7"/>
      <c r="BQ571" s="7"/>
      <c r="BR571" s="7"/>
      <c r="BS571" s="7"/>
      <c r="BT571" s="7"/>
      <c r="BU571" s="7"/>
      <c r="BV571" s="7"/>
      <c r="BW571" s="7"/>
      <c r="BX571" s="7"/>
      <c r="BY571" s="7"/>
      <c r="BZ571" s="7"/>
      <c r="CA571" s="7"/>
      <c r="CB571" s="7"/>
      <c r="CC571" s="7"/>
      <c r="CD571" s="7"/>
    </row>
    <row r="572" spans="1:82" s="2" customFormat="1" ht="12.75" customHeight="1" x14ac:dyDescent="0.2">
      <c r="A572" s="410">
        <v>6</v>
      </c>
      <c r="B572" s="360" t="s">
        <v>739</v>
      </c>
      <c r="C572" s="361" t="s">
        <v>740</v>
      </c>
      <c r="D572" s="370" t="s">
        <v>174</v>
      </c>
      <c r="E572" s="370" t="s">
        <v>115</v>
      </c>
      <c r="F572" s="417"/>
      <c r="G572" s="417" t="s">
        <v>113</v>
      </c>
      <c r="H572" s="360" t="s">
        <v>1101</v>
      </c>
      <c r="I572" s="52">
        <v>5</v>
      </c>
      <c r="J572" s="85">
        <v>4</v>
      </c>
      <c r="K572" s="336">
        <v>3433.6</v>
      </c>
      <c r="L572" s="336">
        <v>3433.6</v>
      </c>
      <c r="M572" s="336">
        <v>0</v>
      </c>
      <c r="N572" s="52">
        <v>70</v>
      </c>
      <c r="O572" s="29">
        <f>'Раздел 2'!C572</f>
        <v>1099782.08</v>
      </c>
      <c r="P572" s="29">
        <v>0</v>
      </c>
      <c r="Q572" s="29">
        <v>0</v>
      </c>
      <c r="R572" s="29">
        <f t="shared" si="143"/>
        <v>1099782.08</v>
      </c>
      <c r="S572" s="150">
        <f t="shared" si="144"/>
        <v>320.3</v>
      </c>
      <c r="T572" s="297">
        <v>17056.929707038391</v>
      </c>
      <c r="U572" s="353">
        <v>2026</v>
      </c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  <c r="BO572" s="7"/>
      <c r="BP572" s="7"/>
      <c r="BQ572" s="7"/>
      <c r="BR572" s="7"/>
      <c r="BS572" s="7"/>
      <c r="BT572" s="7"/>
      <c r="BU572" s="7"/>
      <c r="BV572" s="7"/>
      <c r="BW572" s="7"/>
      <c r="BX572" s="7"/>
      <c r="BY572" s="7"/>
      <c r="BZ572" s="7"/>
      <c r="CA572" s="7"/>
      <c r="CB572" s="7"/>
      <c r="CC572" s="7"/>
      <c r="CD572" s="7"/>
    </row>
    <row r="573" spans="1:82" s="2" customFormat="1" ht="12.75" customHeight="1" x14ac:dyDescent="0.2">
      <c r="A573" s="410">
        <v>7</v>
      </c>
      <c r="B573" s="360" t="s">
        <v>751</v>
      </c>
      <c r="C573" s="361" t="s">
        <v>752</v>
      </c>
      <c r="D573" s="370" t="s">
        <v>174</v>
      </c>
      <c r="E573" s="370" t="s">
        <v>120</v>
      </c>
      <c r="F573" s="417"/>
      <c r="G573" s="417" t="s">
        <v>113</v>
      </c>
      <c r="H573" s="427" t="s">
        <v>104</v>
      </c>
      <c r="I573" s="52">
        <v>5</v>
      </c>
      <c r="J573" s="85">
        <v>6</v>
      </c>
      <c r="K573" s="336">
        <v>5042</v>
      </c>
      <c r="L573" s="336">
        <v>4741</v>
      </c>
      <c r="M573" s="336">
        <v>0</v>
      </c>
      <c r="N573" s="52">
        <v>80</v>
      </c>
      <c r="O573" s="29">
        <f>'Раздел 2'!C573</f>
        <v>1570645.89</v>
      </c>
      <c r="P573" s="29">
        <v>0</v>
      </c>
      <c r="Q573" s="29">
        <v>0</v>
      </c>
      <c r="R573" s="29">
        <f t="shared" si="143"/>
        <v>1570645.89</v>
      </c>
      <c r="S573" s="150">
        <f t="shared" si="144"/>
        <v>331.28999999999996</v>
      </c>
      <c r="T573" s="292">
        <v>18134.905269671464</v>
      </c>
      <c r="U573" s="44">
        <v>2026</v>
      </c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  <c r="BO573" s="7"/>
      <c r="BP573" s="7"/>
      <c r="BQ573" s="7"/>
      <c r="BR573" s="7"/>
      <c r="BS573" s="7"/>
      <c r="BT573" s="7"/>
      <c r="BU573" s="7"/>
      <c r="BV573" s="7"/>
      <c r="BW573" s="7"/>
      <c r="BX573" s="7"/>
      <c r="BY573" s="7"/>
      <c r="BZ573" s="7"/>
      <c r="CA573" s="7"/>
      <c r="CB573" s="7"/>
      <c r="CC573" s="7"/>
      <c r="CD573" s="7"/>
    </row>
    <row r="574" spans="1:82" s="2" customFormat="1" ht="12.75" customHeight="1" x14ac:dyDescent="0.2">
      <c r="A574" s="410">
        <v>8</v>
      </c>
      <c r="B574" s="360" t="s">
        <v>741</v>
      </c>
      <c r="C574" s="361" t="s">
        <v>742</v>
      </c>
      <c r="D574" s="370" t="s">
        <v>174</v>
      </c>
      <c r="E574" s="370" t="s">
        <v>137</v>
      </c>
      <c r="F574" s="417"/>
      <c r="G574" s="417" t="s">
        <v>113</v>
      </c>
      <c r="H574" s="427" t="s">
        <v>104</v>
      </c>
      <c r="I574" s="52">
        <v>5</v>
      </c>
      <c r="J574" s="85">
        <v>8</v>
      </c>
      <c r="K574" s="336">
        <v>6618.4</v>
      </c>
      <c r="L574" s="336">
        <v>5431</v>
      </c>
      <c r="M574" s="336">
        <v>0</v>
      </c>
      <c r="N574" s="52">
        <v>120</v>
      </c>
      <c r="O574" s="29">
        <f>'Раздел 2'!C574</f>
        <v>1964501.3199999998</v>
      </c>
      <c r="P574" s="29">
        <v>0</v>
      </c>
      <c r="Q574" s="29">
        <v>0</v>
      </c>
      <c r="R574" s="29">
        <f t="shared" si="143"/>
        <v>1964501.3199999998</v>
      </c>
      <c r="S574" s="150">
        <f t="shared" si="144"/>
        <v>361.71999999999997</v>
      </c>
      <c r="T574" s="297">
        <v>20762.224249336097</v>
      </c>
      <c r="U574" s="44">
        <v>2026</v>
      </c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7"/>
      <c r="BS574" s="7"/>
      <c r="BT574" s="7"/>
      <c r="BU574" s="7"/>
      <c r="BV574" s="7"/>
      <c r="BW574" s="7"/>
      <c r="BX574" s="7"/>
      <c r="BY574" s="7"/>
      <c r="BZ574" s="7"/>
      <c r="CA574" s="7"/>
      <c r="CB574" s="7"/>
      <c r="CC574" s="7"/>
      <c r="CD574" s="7"/>
    </row>
    <row r="575" spans="1:82" s="3" customFormat="1" ht="12.75" customHeight="1" x14ac:dyDescent="0.2">
      <c r="A575" s="569" t="s">
        <v>1211</v>
      </c>
      <c r="B575" s="569"/>
      <c r="C575" s="178"/>
      <c r="D575" s="178"/>
      <c r="E575" s="178">
        <v>8</v>
      </c>
      <c r="F575" s="178"/>
      <c r="G575" s="178"/>
      <c r="H575" s="179"/>
      <c r="I575" s="178"/>
      <c r="J575" s="181"/>
      <c r="K575" s="183">
        <f>SUM(K567:K574)</f>
        <v>21858.59</v>
      </c>
      <c r="L575" s="183">
        <f t="shared" ref="L575:R575" si="145">SUM(L567:L574)</f>
        <v>19746.2</v>
      </c>
      <c r="M575" s="183">
        <f t="shared" si="145"/>
        <v>0</v>
      </c>
      <c r="N575" s="183">
        <f t="shared" si="145"/>
        <v>492</v>
      </c>
      <c r="O575" s="183">
        <f t="shared" si="145"/>
        <v>31506332.891633198</v>
      </c>
      <c r="P575" s="183">
        <f t="shared" si="145"/>
        <v>0</v>
      </c>
      <c r="Q575" s="183">
        <f t="shared" si="145"/>
        <v>0</v>
      </c>
      <c r="R575" s="183">
        <f t="shared" si="145"/>
        <v>31506332.891633198</v>
      </c>
      <c r="S575" s="194"/>
      <c r="T575" s="197"/>
      <c r="U575" s="186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  <c r="BO575" s="7"/>
      <c r="BP575" s="7"/>
      <c r="BQ575" s="7"/>
      <c r="BR575" s="7"/>
      <c r="BS575" s="7"/>
      <c r="BT575" s="7"/>
      <c r="BU575" s="7"/>
      <c r="BV575" s="7"/>
      <c r="BW575" s="7"/>
      <c r="BX575" s="7"/>
      <c r="BY575" s="7"/>
      <c r="BZ575" s="7"/>
      <c r="CA575" s="7"/>
      <c r="CB575" s="7"/>
      <c r="CC575" s="7"/>
      <c r="CD575" s="7"/>
    </row>
    <row r="576" spans="1:82" s="2" customFormat="1" ht="12.75" customHeight="1" x14ac:dyDescent="0.2">
      <c r="A576" s="410">
        <v>1</v>
      </c>
      <c r="B576" s="360" t="s">
        <v>1200</v>
      </c>
      <c r="C576" s="361" t="s">
        <v>1201</v>
      </c>
      <c r="D576" s="361" t="s">
        <v>175</v>
      </c>
      <c r="E576" s="370">
        <v>1939</v>
      </c>
      <c r="F576" s="417"/>
      <c r="G576" s="361" t="s">
        <v>114</v>
      </c>
      <c r="H576" s="427" t="s">
        <v>104</v>
      </c>
      <c r="I576" s="354">
        <v>4</v>
      </c>
      <c r="J576" s="85">
        <v>5</v>
      </c>
      <c r="K576" s="336">
        <v>3145</v>
      </c>
      <c r="L576" s="336">
        <v>2844.2</v>
      </c>
      <c r="M576" s="336">
        <v>0</v>
      </c>
      <c r="N576" s="85">
        <v>30</v>
      </c>
      <c r="O576" s="29">
        <f>'Раздел 2'!C576</f>
        <v>23893527.748506397</v>
      </c>
      <c r="P576" s="29">
        <v>0</v>
      </c>
      <c r="Q576" s="29">
        <v>0</v>
      </c>
      <c r="R576" s="29">
        <f t="shared" ref="R576:R600" si="146">O576</f>
        <v>23893527.748506397</v>
      </c>
      <c r="S576" s="150">
        <f t="shared" ref="S576:S600" si="147">O576/L576</f>
        <v>8400.7902919999997</v>
      </c>
      <c r="T576" s="297">
        <v>28419.535456872316</v>
      </c>
      <c r="U576" s="353">
        <v>2027</v>
      </c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  <c r="BU576" s="7"/>
      <c r="BV576" s="7"/>
      <c r="BW576" s="7"/>
      <c r="BX576" s="7"/>
      <c r="BY576" s="7"/>
      <c r="BZ576" s="7"/>
      <c r="CA576" s="7"/>
      <c r="CB576" s="7"/>
      <c r="CC576" s="7"/>
      <c r="CD576" s="7"/>
    </row>
    <row r="577" spans="1:82" s="2" customFormat="1" ht="12.75" customHeight="1" x14ac:dyDescent="0.2">
      <c r="A577" s="410">
        <v>2</v>
      </c>
      <c r="B577" s="360" t="s">
        <v>1792</v>
      </c>
      <c r="C577" s="361" t="s">
        <v>1793</v>
      </c>
      <c r="D577" s="421" t="s">
        <v>168</v>
      </c>
      <c r="E577" s="361">
        <v>1964</v>
      </c>
      <c r="F577" s="417"/>
      <c r="G577" s="361" t="s">
        <v>114</v>
      </c>
      <c r="H577" s="523" t="s">
        <v>104</v>
      </c>
      <c r="I577" s="513">
        <v>4</v>
      </c>
      <c r="J577" s="85">
        <v>2</v>
      </c>
      <c r="K577" s="336">
        <v>1533.1</v>
      </c>
      <c r="L577" s="336">
        <v>1333.1</v>
      </c>
      <c r="M577" s="336">
        <v>0</v>
      </c>
      <c r="N577" s="513">
        <v>68</v>
      </c>
      <c r="O577" s="29">
        <f>'Раздел 2'!C577</f>
        <v>10077399.943395477</v>
      </c>
      <c r="P577" s="29">
        <v>0</v>
      </c>
      <c r="Q577" s="29">
        <v>0</v>
      </c>
      <c r="R577" s="29">
        <f t="shared" si="146"/>
        <v>10077399.943395477</v>
      </c>
      <c r="S577" s="150">
        <f t="shared" si="147"/>
        <v>7559.3728477949726</v>
      </c>
      <c r="T577" s="297">
        <v>24228.141892088181</v>
      </c>
      <c r="U577" s="353">
        <v>2027</v>
      </c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7"/>
      <c r="BS577" s="7"/>
      <c r="BT577" s="7"/>
      <c r="BU577" s="7"/>
      <c r="BV577" s="7"/>
      <c r="BW577" s="7"/>
      <c r="BX577" s="7"/>
      <c r="BY577" s="7"/>
      <c r="BZ577" s="7"/>
      <c r="CA577" s="7"/>
      <c r="CB577" s="7"/>
      <c r="CC577" s="7"/>
      <c r="CD577" s="7"/>
    </row>
    <row r="578" spans="1:82" s="2" customFormat="1" ht="12.75" customHeight="1" x14ac:dyDescent="0.2">
      <c r="A578" s="445">
        <v>3</v>
      </c>
      <c r="B578" s="449" t="s">
        <v>425</v>
      </c>
      <c r="C578" s="445" t="s">
        <v>426</v>
      </c>
      <c r="D578" s="520">
        <v>2025</v>
      </c>
      <c r="E578" s="445" t="s">
        <v>55</v>
      </c>
      <c r="F578" s="704"/>
      <c r="G578" s="361" t="s">
        <v>114</v>
      </c>
      <c r="H578" s="411" t="s">
        <v>1101</v>
      </c>
      <c r="I578" s="435">
        <v>4</v>
      </c>
      <c r="J578" s="436">
        <v>3</v>
      </c>
      <c r="K578" s="437">
        <v>2650.3</v>
      </c>
      <c r="L578" s="437">
        <v>2450.3000000000002</v>
      </c>
      <c r="M578" s="336">
        <v>0</v>
      </c>
      <c r="N578" s="435">
        <v>156</v>
      </c>
      <c r="O578" s="29">
        <f>'Раздел 2'!C578</f>
        <v>16519321.824748572</v>
      </c>
      <c r="P578" s="29">
        <v>0</v>
      </c>
      <c r="Q578" s="29">
        <v>0</v>
      </c>
      <c r="R578" s="29">
        <f t="shared" si="146"/>
        <v>16519321.824748572</v>
      </c>
      <c r="S578" s="150">
        <f t="shared" si="147"/>
        <v>6741.7548156342373</v>
      </c>
      <c r="T578" s="524">
        <v>21671.899442743597</v>
      </c>
      <c r="U578" s="514">
        <v>2027</v>
      </c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7"/>
      <c r="BS578" s="7"/>
      <c r="BT578" s="7"/>
      <c r="BU578" s="7"/>
      <c r="BV578" s="7"/>
      <c r="BW578" s="7"/>
      <c r="BX578" s="7"/>
      <c r="BY578" s="7"/>
      <c r="BZ578" s="7"/>
      <c r="CA578" s="7"/>
      <c r="CB578" s="7"/>
      <c r="CC578" s="7"/>
      <c r="CD578" s="7"/>
    </row>
    <row r="579" spans="1:82" s="2" customFormat="1" ht="12.75" customHeight="1" x14ac:dyDescent="0.2">
      <c r="A579" s="410">
        <v>4</v>
      </c>
      <c r="B579" s="411" t="s">
        <v>735</v>
      </c>
      <c r="C579" s="410" t="s">
        <v>736</v>
      </c>
      <c r="D579" s="410" t="s">
        <v>174</v>
      </c>
      <c r="E579" s="421" t="s">
        <v>108</v>
      </c>
      <c r="F579" s="413"/>
      <c r="G579" s="410" t="s">
        <v>114</v>
      </c>
      <c r="H579" s="427" t="s">
        <v>104</v>
      </c>
      <c r="I579" s="30">
        <v>5</v>
      </c>
      <c r="J579" s="95">
        <v>3</v>
      </c>
      <c r="K579" s="339">
        <v>2815.9</v>
      </c>
      <c r="L579" s="339">
        <v>2608.9</v>
      </c>
      <c r="M579" s="339">
        <v>0</v>
      </c>
      <c r="N579" s="30">
        <v>61</v>
      </c>
      <c r="O579" s="29">
        <f>'Раздел 2'!C579</f>
        <v>866611.35749999993</v>
      </c>
      <c r="P579" s="29">
        <v>0</v>
      </c>
      <c r="Q579" s="29">
        <v>0</v>
      </c>
      <c r="R579" s="29">
        <f t="shared" si="146"/>
        <v>866611.35749999993</v>
      </c>
      <c r="S579" s="150">
        <f t="shared" si="147"/>
        <v>332.17499999999995</v>
      </c>
      <c r="T579" s="147">
        <v>15197.181948643472</v>
      </c>
      <c r="U579" s="353">
        <v>2027</v>
      </c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7"/>
      <c r="BS579" s="7"/>
      <c r="BT579" s="7"/>
      <c r="BU579" s="7"/>
      <c r="BV579" s="7"/>
      <c r="BW579" s="7"/>
      <c r="BX579" s="7"/>
      <c r="BY579" s="7"/>
      <c r="BZ579" s="7"/>
      <c r="CA579" s="7"/>
      <c r="CB579" s="7"/>
      <c r="CC579" s="7"/>
      <c r="CD579" s="7"/>
    </row>
    <row r="580" spans="1:82" s="2" customFormat="1" ht="12.75" customHeight="1" x14ac:dyDescent="0.2">
      <c r="A580" s="445">
        <v>5</v>
      </c>
      <c r="B580" s="411" t="s">
        <v>721</v>
      </c>
      <c r="C580" s="410" t="s">
        <v>722</v>
      </c>
      <c r="D580" s="410" t="s">
        <v>174</v>
      </c>
      <c r="E580" s="421" t="s">
        <v>126</v>
      </c>
      <c r="F580" s="413"/>
      <c r="G580" s="410" t="s">
        <v>114</v>
      </c>
      <c r="H580" s="427" t="s">
        <v>104</v>
      </c>
      <c r="I580" s="30">
        <v>2</v>
      </c>
      <c r="J580" s="95">
        <v>3</v>
      </c>
      <c r="K580" s="339">
        <v>1073.5999999999999</v>
      </c>
      <c r="L580" s="339">
        <v>557.29999999999995</v>
      </c>
      <c r="M580" s="339">
        <v>0</v>
      </c>
      <c r="N580" s="30">
        <v>25</v>
      </c>
      <c r="O580" s="29">
        <f>'Раздел 2'!C580</f>
        <v>329518.11479999998</v>
      </c>
      <c r="P580" s="29">
        <v>0</v>
      </c>
      <c r="Q580" s="29">
        <v>0</v>
      </c>
      <c r="R580" s="29">
        <f t="shared" si="146"/>
        <v>329518.11479999998</v>
      </c>
      <c r="S580" s="150">
        <f t="shared" si="147"/>
        <v>591.27600000000007</v>
      </c>
      <c r="T580" s="168">
        <v>40215.536385147228</v>
      </c>
      <c r="U580" s="353">
        <v>2027</v>
      </c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  <c r="BW580" s="7"/>
      <c r="BX580" s="7"/>
      <c r="BY580" s="7"/>
      <c r="BZ580" s="7"/>
      <c r="CA580" s="7"/>
      <c r="CB580" s="7"/>
      <c r="CC580" s="7"/>
      <c r="CD580" s="7"/>
    </row>
    <row r="581" spans="1:82" s="2" customFormat="1" ht="12.75" customHeight="1" x14ac:dyDescent="0.2">
      <c r="A581" s="410">
        <v>6</v>
      </c>
      <c r="B581" s="411" t="s">
        <v>725</v>
      </c>
      <c r="C581" s="410" t="s">
        <v>726</v>
      </c>
      <c r="D581" s="410" t="s">
        <v>174</v>
      </c>
      <c r="E581" s="421" t="s">
        <v>126</v>
      </c>
      <c r="F581" s="413"/>
      <c r="G581" s="410" t="s">
        <v>114</v>
      </c>
      <c r="H581" s="427" t="s">
        <v>104</v>
      </c>
      <c r="I581" s="30">
        <v>5</v>
      </c>
      <c r="J581" s="95">
        <v>3</v>
      </c>
      <c r="K581" s="339">
        <v>2905.8</v>
      </c>
      <c r="L581" s="339">
        <v>2708.4</v>
      </c>
      <c r="M581" s="339">
        <v>0</v>
      </c>
      <c r="N581" s="30">
        <v>62</v>
      </c>
      <c r="O581" s="29">
        <f>'Раздел 2'!C581</f>
        <v>899662.77</v>
      </c>
      <c r="P581" s="29">
        <v>0</v>
      </c>
      <c r="Q581" s="29">
        <v>0</v>
      </c>
      <c r="R581" s="29">
        <f t="shared" si="146"/>
        <v>899662.77</v>
      </c>
      <c r="S581" s="150">
        <f t="shared" si="147"/>
        <v>332.17500000000001</v>
      </c>
      <c r="T581" s="168">
        <v>17954.221211195712</v>
      </c>
      <c r="U581" s="353">
        <v>2027</v>
      </c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7"/>
      <c r="BW581" s="7"/>
      <c r="BX581" s="7"/>
      <c r="BY581" s="7"/>
      <c r="BZ581" s="7"/>
      <c r="CA581" s="7"/>
      <c r="CB581" s="7"/>
      <c r="CC581" s="7"/>
      <c r="CD581" s="7"/>
    </row>
    <row r="582" spans="1:82" s="2" customFormat="1" ht="12.75" customHeight="1" x14ac:dyDescent="0.2">
      <c r="A582" s="445">
        <v>7</v>
      </c>
      <c r="B582" s="411" t="s">
        <v>733</v>
      </c>
      <c r="C582" s="410" t="s">
        <v>734</v>
      </c>
      <c r="D582" s="410" t="s">
        <v>174</v>
      </c>
      <c r="E582" s="421" t="s">
        <v>126</v>
      </c>
      <c r="F582" s="413"/>
      <c r="G582" s="410" t="s">
        <v>114</v>
      </c>
      <c r="H582" s="411" t="s">
        <v>1101</v>
      </c>
      <c r="I582" s="30">
        <v>5</v>
      </c>
      <c r="J582" s="95">
        <v>2</v>
      </c>
      <c r="K582" s="339">
        <v>1824.4</v>
      </c>
      <c r="L582" s="339">
        <v>1808.3</v>
      </c>
      <c r="M582" s="339">
        <v>0</v>
      </c>
      <c r="N582" s="30">
        <v>55</v>
      </c>
      <c r="O582" s="29">
        <f>'Раздел 2'!C582</f>
        <v>638149.06999999995</v>
      </c>
      <c r="P582" s="29">
        <v>0</v>
      </c>
      <c r="Q582" s="29">
        <v>0</v>
      </c>
      <c r="R582" s="29">
        <f t="shared" si="146"/>
        <v>638149.06999999995</v>
      </c>
      <c r="S582" s="150">
        <f t="shared" si="147"/>
        <v>352.9</v>
      </c>
      <c r="T582" s="168">
        <v>16879.179412221896</v>
      </c>
      <c r="U582" s="353">
        <v>2027</v>
      </c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  <c r="BX582" s="7"/>
      <c r="BY582" s="7"/>
      <c r="BZ582" s="7"/>
      <c r="CA582" s="7"/>
      <c r="CB582" s="7"/>
      <c r="CC582" s="7"/>
      <c r="CD582" s="7"/>
    </row>
    <row r="583" spans="1:82" s="2" customFormat="1" ht="12.75" customHeight="1" x14ac:dyDescent="0.2">
      <c r="A583" s="410">
        <v>8</v>
      </c>
      <c r="B583" s="411" t="s">
        <v>729</v>
      </c>
      <c r="C583" s="410" t="s">
        <v>730</v>
      </c>
      <c r="D583" s="410" t="s">
        <v>174</v>
      </c>
      <c r="E583" s="421" t="s">
        <v>127</v>
      </c>
      <c r="F583" s="413"/>
      <c r="G583" s="410" t="s">
        <v>114</v>
      </c>
      <c r="H583" s="411" t="s">
        <v>1101</v>
      </c>
      <c r="I583" s="30">
        <v>5</v>
      </c>
      <c r="J583" s="95">
        <v>2</v>
      </c>
      <c r="K583" s="339">
        <v>1988.4</v>
      </c>
      <c r="L583" s="339">
        <v>1826.1</v>
      </c>
      <c r="M583" s="339">
        <v>0</v>
      </c>
      <c r="N583" s="30">
        <v>53</v>
      </c>
      <c r="O583" s="29">
        <f>'Раздел 2'!C583</f>
        <v>644430.68999999994</v>
      </c>
      <c r="P583" s="29">
        <v>0</v>
      </c>
      <c r="Q583" s="29">
        <v>0</v>
      </c>
      <c r="R583" s="29">
        <f t="shared" si="146"/>
        <v>644430.68999999994</v>
      </c>
      <c r="S583" s="150">
        <f t="shared" si="147"/>
        <v>352.9</v>
      </c>
      <c r="T583" s="168">
        <v>18217.171468744942</v>
      </c>
      <c r="U583" s="353">
        <v>2027</v>
      </c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  <c r="BO583" s="7"/>
      <c r="BP583" s="7"/>
      <c r="BQ583" s="7"/>
      <c r="BR583" s="7"/>
      <c r="BS583" s="7"/>
      <c r="BT583" s="7"/>
      <c r="BU583" s="7"/>
      <c r="BV583" s="7"/>
      <c r="BW583" s="7"/>
      <c r="BX583" s="7"/>
      <c r="BY583" s="7"/>
      <c r="BZ583" s="7"/>
      <c r="CA583" s="7"/>
      <c r="CB583" s="7"/>
      <c r="CC583" s="7"/>
      <c r="CD583" s="7"/>
    </row>
    <row r="584" spans="1:82" s="2" customFormat="1" ht="12.75" customHeight="1" x14ac:dyDescent="0.2">
      <c r="A584" s="445">
        <v>9</v>
      </c>
      <c r="B584" s="411" t="s">
        <v>747</v>
      </c>
      <c r="C584" s="410" t="s">
        <v>748</v>
      </c>
      <c r="D584" s="410" t="s">
        <v>174</v>
      </c>
      <c r="E584" s="421" t="s">
        <v>132</v>
      </c>
      <c r="F584" s="413"/>
      <c r="G584" s="410" t="s">
        <v>114</v>
      </c>
      <c r="H584" s="427" t="s">
        <v>104</v>
      </c>
      <c r="I584" s="30">
        <v>5</v>
      </c>
      <c r="J584" s="95">
        <v>1</v>
      </c>
      <c r="K584" s="339">
        <v>2375.3000000000002</v>
      </c>
      <c r="L584" s="339">
        <v>2251</v>
      </c>
      <c r="M584" s="339">
        <v>0</v>
      </c>
      <c r="N584" s="30">
        <v>122</v>
      </c>
      <c r="O584" s="29">
        <f>'Раздел 2'!C584</f>
        <v>949809.45</v>
      </c>
      <c r="P584" s="29">
        <v>0</v>
      </c>
      <c r="Q584" s="29">
        <v>0</v>
      </c>
      <c r="R584" s="29">
        <f t="shared" si="146"/>
        <v>949809.45</v>
      </c>
      <c r="S584" s="150">
        <f t="shared" si="147"/>
        <v>421.95</v>
      </c>
      <c r="T584" s="168">
        <v>17658.614723214359</v>
      </c>
      <c r="U584" s="353">
        <v>2027</v>
      </c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  <c r="BO584" s="7"/>
      <c r="BP584" s="7"/>
      <c r="BQ584" s="7"/>
      <c r="BR584" s="7"/>
      <c r="BS584" s="7"/>
      <c r="BT584" s="7"/>
      <c r="BU584" s="7"/>
      <c r="BV584" s="7"/>
      <c r="BW584" s="7"/>
      <c r="BX584" s="7"/>
      <c r="BY584" s="7"/>
      <c r="BZ584" s="7"/>
      <c r="CA584" s="7"/>
      <c r="CB584" s="7"/>
      <c r="CC584" s="7"/>
      <c r="CD584" s="7"/>
    </row>
    <row r="585" spans="1:82" s="2" customFormat="1" ht="12.75" customHeight="1" x14ac:dyDescent="0.2">
      <c r="A585" s="410">
        <v>10</v>
      </c>
      <c r="B585" s="411" t="s">
        <v>727</v>
      </c>
      <c r="C585" s="410" t="s">
        <v>728</v>
      </c>
      <c r="D585" s="410" t="s">
        <v>174</v>
      </c>
      <c r="E585" s="421" t="s">
        <v>119</v>
      </c>
      <c r="F585" s="413"/>
      <c r="G585" s="410" t="s">
        <v>114</v>
      </c>
      <c r="H585" s="427" t="s">
        <v>104</v>
      </c>
      <c r="I585" s="30">
        <v>5</v>
      </c>
      <c r="J585" s="95">
        <v>3</v>
      </c>
      <c r="K585" s="339">
        <v>2821.7</v>
      </c>
      <c r="L585" s="339">
        <v>2618.6999999999998</v>
      </c>
      <c r="M585" s="339">
        <v>0</v>
      </c>
      <c r="N585" s="30">
        <v>54</v>
      </c>
      <c r="O585" s="29">
        <f>'Раздел 2'!C585</f>
        <v>869866.67249999999</v>
      </c>
      <c r="P585" s="29">
        <v>0</v>
      </c>
      <c r="Q585" s="29">
        <v>0</v>
      </c>
      <c r="R585" s="29">
        <f t="shared" si="146"/>
        <v>869866.67249999999</v>
      </c>
      <c r="S585" s="150">
        <f t="shared" si="147"/>
        <v>332.17500000000001</v>
      </c>
      <c r="T585" s="168">
        <v>18031.786118348551</v>
      </c>
      <c r="U585" s="353">
        <v>2027</v>
      </c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  <c r="BO585" s="7"/>
      <c r="BP585" s="7"/>
      <c r="BQ585" s="7"/>
      <c r="BR585" s="7"/>
      <c r="BS585" s="7"/>
      <c r="BT585" s="7"/>
      <c r="BU585" s="7"/>
      <c r="BV585" s="7"/>
      <c r="BW585" s="7"/>
      <c r="BX585" s="7"/>
      <c r="BY585" s="7"/>
      <c r="BZ585" s="7"/>
      <c r="CA585" s="7"/>
      <c r="CB585" s="7"/>
      <c r="CC585" s="7"/>
      <c r="CD585" s="7"/>
    </row>
    <row r="586" spans="1:82" s="2" customFormat="1" ht="12.75" customHeight="1" x14ac:dyDescent="0.2">
      <c r="A586" s="445">
        <v>11</v>
      </c>
      <c r="B586" s="411" t="s">
        <v>737</v>
      </c>
      <c r="C586" s="410" t="s">
        <v>738</v>
      </c>
      <c r="D586" s="410" t="s">
        <v>174</v>
      </c>
      <c r="E586" s="421" t="s">
        <v>128</v>
      </c>
      <c r="F586" s="413"/>
      <c r="G586" s="410" t="s">
        <v>114</v>
      </c>
      <c r="H586" s="427" t="s">
        <v>104</v>
      </c>
      <c r="I586" s="30">
        <v>2</v>
      </c>
      <c r="J586" s="95">
        <v>3</v>
      </c>
      <c r="K586" s="339">
        <v>540.6</v>
      </c>
      <c r="L586" s="339">
        <v>388.8</v>
      </c>
      <c r="M586" s="339">
        <v>0</v>
      </c>
      <c r="N586" s="30">
        <v>18</v>
      </c>
      <c r="O586" s="29">
        <f>'Раздел 2'!C586</f>
        <v>229888.10880000005</v>
      </c>
      <c r="P586" s="29">
        <v>0</v>
      </c>
      <c r="Q586" s="29">
        <v>0</v>
      </c>
      <c r="R586" s="29">
        <f t="shared" si="146"/>
        <v>229888.10880000005</v>
      </c>
      <c r="S586" s="150">
        <f t="shared" si="147"/>
        <v>591.27600000000007</v>
      </c>
      <c r="T586" s="168">
        <v>24931.723240766158</v>
      </c>
      <c r="U586" s="44">
        <v>2027</v>
      </c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  <c r="BO586" s="7"/>
      <c r="BP586" s="7"/>
      <c r="BQ586" s="7"/>
      <c r="BR586" s="7"/>
      <c r="BS586" s="7"/>
      <c r="BT586" s="7"/>
      <c r="BU586" s="7"/>
      <c r="BV586" s="7"/>
      <c r="BW586" s="7"/>
      <c r="BX586" s="7"/>
      <c r="BY586" s="7"/>
      <c r="BZ586" s="7"/>
      <c r="CA586" s="7"/>
      <c r="CB586" s="7"/>
      <c r="CC586" s="7"/>
      <c r="CD586" s="7"/>
    </row>
    <row r="587" spans="1:82" s="2" customFormat="1" ht="12.75" customHeight="1" x14ac:dyDescent="0.2">
      <c r="A587" s="410">
        <v>12</v>
      </c>
      <c r="B587" s="411" t="s">
        <v>753</v>
      </c>
      <c r="C587" s="410" t="s">
        <v>754</v>
      </c>
      <c r="D587" s="410" t="s">
        <v>174</v>
      </c>
      <c r="E587" s="421" t="s">
        <v>128</v>
      </c>
      <c r="F587" s="413"/>
      <c r="G587" s="410" t="s">
        <v>114</v>
      </c>
      <c r="H587" s="427" t="s">
        <v>104</v>
      </c>
      <c r="I587" s="30">
        <v>5</v>
      </c>
      <c r="J587" s="95">
        <v>2</v>
      </c>
      <c r="K587" s="339">
        <v>3938</v>
      </c>
      <c r="L587" s="339">
        <v>3728</v>
      </c>
      <c r="M587" s="339">
        <v>0</v>
      </c>
      <c r="N587" s="30">
        <v>227</v>
      </c>
      <c r="O587" s="29">
        <f>'Раздел 2'!C587</f>
        <v>1315611.2</v>
      </c>
      <c r="P587" s="29">
        <v>0</v>
      </c>
      <c r="Q587" s="29">
        <v>0</v>
      </c>
      <c r="R587" s="29">
        <f t="shared" si="146"/>
        <v>1315611.2</v>
      </c>
      <c r="S587" s="150">
        <f t="shared" si="147"/>
        <v>352.9</v>
      </c>
      <c r="T587" s="168">
        <v>17677.199593381021</v>
      </c>
      <c r="U587" s="353">
        <v>2027</v>
      </c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  <c r="BO587" s="7"/>
      <c r="BP587" s="7"/>
      <c r="BQ587" s="7"/>
      <c r="BR587" s="7"/>
      <c r="BS587" s="7"/>
      <c r="BT587" s="7"/>
      <c r="BU587" s="7"/>
      <c r="BV587" s="7"/>
      <c r="BW587" s="7"/>
      <c r="BX587" s="7"/>
      <c r="BY587" s="7"/>
      <c r="BZ587" s="7"/>
      <c r="CA587" s="7"/>
      <c r="CB587" s="7"/>
      <c r="CC587" s="7"/>
      <c r="CD587" s="7"/>
    </row>
    <row r="588" spans="1:82" s="2" customFormat="1" ht="12.75" customHeight="1" x14ac:dyDescent="0.2">
      <c r="A588" s="410">
        <v>13</v>
      </c>
      <c r="B588" s="411" t="s">
        <v>731</v>
      </c>
      <c r="C588" s="410" t="s">
        <v>732</v>
      </c>
      <c r="D588" s="410" t="s">
        <v>174</v>
      </c>
      <c r="E588" s="421" t="s">
        <v>128</v>
      </c>
      <c r="F588" s="413"/>
      <c r="G588" s="410" t="s">
        <v>114</v>
      </c>
      <c r="H588" s="427" t="s">
        <v>104</v>
      </c>
      <c r="I588" s="30">
        <v>5</v>
      </c>
      <c r="J588" s="95">
        <v>3</v>
      </c>
      <c r="K588" s="339">
        <v>2891.9</v>
      </c>
      <c r="L588" s="339">
        <v>2453.9</v>
      </c>
      <c r="M588" s="339">
        <v>0</v>
      </c>
      <c r="N588" s="30">
        <v>62</v>
      </c>
      <c r="O588" s="29">
        <f>'Раздел 2'!C588</f>
        <v>815124.23250000004</v>
      </c>
      <c r="P588" s="29">
        <v>0</v>
      </c>
      <c r="Q588" s="29">
        <v>0</v>
      </c>
      <c r="R588" s="29">
        <f t="shared" si="146"/>
        <v>815124.23250000004</v>
      </c>
      <c r="S588" s="150">
        <f t="shared" si="147"/>
        <v>332.17500000000001</v>
      </c>
      <c r="T588" s="168">
        <v>19721.505638972965</v>
      </c>
      <c r="U588" s="353">
        <v>2027</v>
      </c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  <c r="BO588" s="7"/>
      <c r="BP588" s="7"/>
      <c r="BQ588" s="7"/>
      <c r="BR588" s="7"/>
      <c r="BS588" s="7"/>
      <c r="BT588" s="7"/>
      <c r="BU588" s="7"/>
      <c r="BV588" s="7"/>
      <c r="BW588" s="7"/>
      <c r="BX588" s="7"/>
      <c r="BY588" s="7"/>
      <c r="BZ588" s="7"/>
      <c r="CA588" s="7"/>
      <c r="CB588" s="7"/>
      <c r="CC588" s="7"/>
      <c r="CD588" s="7"/>
    </row>
    <row r="589" spans="1:82" s="2" customFormat="1" ht="12.75" customHeight="1" x14ac:dyDescent="0.2">
      <c r="A589" s="410">
        <v>14</v>
      </c>
      <c r="B589" s="411" t="s">
        <v>723</v>
      </c>
      <c r="C589" s="410" t="s">
        <v>724</v>
      </c>
      <c r="D589" s="410" t="s">
        <v>174</v>
      </c>
      <c r="E589" s="421" t="s">
        <v>125</v>
      </c>
      <c r="F589" s="413"/>
      <c r="G589" s="410" t="s">
        <v>114</v>
      </c>
      <c r="H589" s="427" t="s">
        <v>104</v>
      </c>
      <c r="I589" s="30">
        <v>2</v>
      </c>
      <c r="J589" s="95">
        <v>3</v>
      </c>
      <c r="K589" s="339">
        <v>1108.0999999999999</v>
      </c>
      <c r="L589" s="339">
        <v>820</v>
      </c>
      <c r="M589" s="339">
        <v>0</v>
      </c>
      <c r="N589" s="30">
        <v>25</v>
      </c>
      <c r="O589" s="29">
        <f>'Раздел 2'!C589</f>
        <v>484846.32</v>
      </c>
      <c r="P589" s="29">
        <v>0</v>
      </c>
      <c r="Q589" s="29">
        <v>0</v>
      </c>
      <c r="R589" s="29">
        <f t="shared" si="146"/>
        <v>484846.32</v>
      </c>
      <c r="S589" s="150">
        <f t="shared" si="147"/>
        <v>591.27599999999995</v>
      </c>
      <c r="T589" s="168">
        <v>28210.157334167568</v>
      </c>
      <c r="U589" s="353">
        <v>2027</v>
      </c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  <c r="BO589" s="7"/>
      <c r="BP589" s="7"/>
      <c r="BQ589" s="7"/>
      <c r="BR589" s="7"/>
      <c r="BS589" s="7"/>
      <c r="BT589" s="7"/>
      <c r="BU589" s="7"/>
      <c r="BV589" s="7"/>
      <c r="BW589" s="7"/>
      <c r="BX589" s="7"/>
      <c r="BY589" s="7"/>
      <c r="BZ589" s="7"/>
      <c r="CA589" s="7"/>
      <c r="CB589" s="7"/>
      <c r="CC589" s="7"/>
      <c r="CD589" s="7"/>
    </row>
    <row r="590" spans="1:82" s="2" customFormat="1" ht="12.75" customHeight="1" x14ac:dyDescent="0.2">
      <c r="A590" s="410">
        <v>15</v>
      </c>
      <c r="B590" s="411" t="s">
        <v>745</v>
      </c>
      <c r="C590" s="410" t="s">
        <v>746</v>
      </c>
      <c r="D590" s="410" t="s">
        <v>174</v>
      </c>
      <c r="E590" s="421" t="s">
        <v>119</v>
      </c>
      <c r="F590" s="413"/>
      <c r="G590" s="410" t="s">
        <v>114</v>
      </c>
      <c r="H590" s="427" t="s">
        <v>104</v>
      </c>
      <c r="I590" s="30">
        <v>2</v>
      </c>
      <c r="J590" s="95">
        <v>2</v>
      </c>
      <c r="K590" s="339">
        <v>799.4</v>
      </c>
      <c r="L590" s="339">
        <v>441.1</v>
      </c>
      <c r="M590" s="339">
        <v>0</v>
      </c>
      <c r="N590" s="30">
        <v>14</v>
      </c>
      <c r="O590" s="29">
        <f>'Раздел 2'!C590</f>
        <v>298989.93080000003</v>
      </c>
      <c r="P590" s="29">
        <v>0</v>
      </c>
      <c r="Q590" s="29">
        <v>0</v>
      </c>
      <c r="R590" s="29">
        <f t="shared" si="146"/>
        <v>298989.93080000003</v>
      </c>
      <c r="S590" s="150">
        <f t="shared" si="147"/>
        <v>677.82800000000009</v>
      </c>
      <c r="T590" s="168">
        <v>37832.71353289648</v>
      </c>
      <c r="U590" s="353">
        <v>2027</v>
      </c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  <c r="BO590" s="7"/>
      <c r="BP590" s="7"/>
      <c r="BQ590" s="7"/>
      <c r="BR590" s="7"/>
      <c r="BS590" s="7"/>
      <c r="BT590" s="7"/>
      <c r="BU590" s="7"/>
      <c r="BV590" s="7"/>
      <c r="BW590" s="7"/>
      <c r="BX590" s="7"/>
      <c r="BY590" s="7"/>
      <c r="BZ590" s="7"/>
      <c r="CA590" s="7"/>
      <c r="CB590" s="7"/>
      <c r="CC590" s="7"/>
      <c r="CD590" s="7"/>
    </row>
    <row r="591" spans="1:82" s="2" customFormat="1" ht="12.75" customHeight="1" x14ac:dyDescent="0.2">
      <c r="A591" s="410">
        <v>16</v>
      </c>
      <c r="B591" s="411" t="s">
        <v>749</v>
      </c>
      <c r="C591" s="410" t="s">
        <v>750</v>
      </c>
      <c r="D591" s="410" t="s">
        <v>174</v>
      </c>
      <c r="E591" s="421" t="s">
        <v>119</v>
      </c>
      <c r="F591" s="413"/>
      <c r="G591" s="410" t="s">
        <v>114</v>
      </c>
      <c r="H591" s="411" t="s">
        <v>1101</v>
      </c>
      <c r="I591" s="30">
        <v>2</v>
      </c>
      <c r="J591" s="95">
        <v>2</v>
      </c>
      <c r="K591" s="339">
        <v>535</v>
      </c>
      <c r="L591" s="339">
        <v>505</v>
      </c>
      <c r="M591" s="339">
        <v>0</v>
      </c>
      <c r="N591" s="30">
        <v>12</v>
      </c>
      <c r="O591" s="29">
        <f>'Раздел 2'!C591</f>
        <v>342303.14</v>
      </c>
      <c r="P591" s="29">
        <v>0</v>
      </c>
      <c r="Q591" s="29">
        <v>0</v>
      </c>
      <c r="R591" s="29">
        <f t="shared" si="146"/>
        <v>342303.14</v>
      </c>
      <c r="S591" s="150">
        <f t="shared" si="147"/>
        <v>677.82799999999997</v>
      </c>
      <c r="T591" s="168">
        <v>21226.75485228964</v>
      </c>
      <c r="U591" s="44">
        <v>2027</v>
      </c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  <c r="BO591" s="7"/>
      <c r="BP591" s="7"/>
      <c r="BQ591" s="7"/>
      <c r="BR591" s="7"/>
      <c r="BS591" s="7"/>
      <c r="BT591" s="7"/>
      <c r="BU591" s="7"/>
      <c r="BV591" s="7"/>
      <c r="BW591" s="7"/>
      <c r="BX591" s="7"/>
      <c r="BY591" s="7"/>
      <c r="BZ591" s="7"/>
      <c r="CA591" s="7"/>
      <c r="CB591" s="7"/>
      <c r="CC591" s="7"/>
      <c r="CD591" s="7"/>
    </row>
    <row r="592" spans="1:82" s="2" customFormat="1" ht="12.75" customHeight="1" x14ac:dyDescent="0.2">
      <c r="A592" s="410">
        <v>17</v>
      </c>
      <c r="B592" s="411" t="s">
        <v>743</v>
      </c>
      <c r="C592" s="410" t="s">
        <v>744</v>
      </c>
      <c r="D592" s="410" t="s">
        <v>174</v>
      </c>
      <c r="E592" s="421" t="s">
        <v>49</v>
      </c>
      <c r="F592" s="413"/>
      <c r="G592" s="410" t="s">
        <v>114</v>
      </c>
      <c r="H592" s="427" t="s">
        <v>104</v>
      </c>
      <c r="I592" s="30">
        <v>2</v>
      </c>
      <c r="J592" s="95">
        <v>2</v>
      </c>
      <c r="K592" s="339">
        <v>495</v>
      </c>
      <c r="L592" s="339">
        <v>425</v>
      </c>
      <c r="M592" s="339">
        <v>0</v>
      </c>
      <c r="N592" s="30">
        <v>12</v>
      </c>
      <c r="O592" s="29">
        <f>'Раздел 2'!C592</f>
        <v>288076.89999999997</v>
      </c>
      <c r="P592" s="29">
        <v>0</v>
      </c>
      <c r="Q592" s="29">
        <v>0</v>
      </c>
      <c r="R592" s="29">
        <f t="shared" si="146"/>
        <v>288076.89999999997</v>
      </c>
      <c r="S592" s="150">
        <f t="shared" si="147"/>
        <v>677.82799999999997</v>
      </c>
      <c r="T592" s="168">
        <v>24314.014687437684</v>
      </c>
      <c r="U592" s="44">
        <v>2027</v>
      </c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  <c r="BO592" s="7"/>
      <c r="BP592" s="7"/>
      <c r="BQ592" s="7"/>
      <c r="BR592" s="7"/>
      <c r="BS592" s="7"/>
      <c r="BT592" s="7"/>
      <c r="BU592" s="7"/>
      <c r="BV592" s="7"/>
      <c r="BW592" s="7"/>
      <c r="BX592" s="7"/>
      <c r="BY592" s="7"/>
      <c r="BZ592" s="7"/>
      <c r="CA592" s="7"/>
      <c r="CB592" s="7"/>
      <c r="CC592" s="7"/>
      <c r="CD592" s="7"/>
    </row>
    <row r="593" spans="1:82" s="2" customFormat="1" ht="12.75" customHeight="1" x14ac:dyDescent="0.2">
      <c r="A593" s="410">
        <v>18</v>
      </c>
      <c r="B593" s="411" t="s">
        <v>1075</v>
      </c>
      <c r="C593" s="410" t="s">
        <v>1076</v>
      </c>
      <c r="D593" s="410" t="s">
        <v>172</v>
      </c>
      <c r="E593" s="421" t="s">
        <v>127</v>
      </c>
      <c r="F593" s="413"/>
      <c r="G593" s="413" t="s">
        <v>113</v>
      </c>
      <c r="H593" s="411" t="s">
        <v>1101</v>
      </c>
      <c r="I593" s="30">
        <v>5</v>
      </c>
      <c r="J593" s="95">
        <v>2</v>
      </c>
      <c r="K593" s="339">
        <v>2014.4</v>
      </c>
      <c r="L593" s="339">
        <v>1845</v>
      </c>
      <c r="M593" s="339">
        <v>0</v>
      </c>
      <c r="N593" s="30">
        <v>40</v>
      </c>
      <c r="O593" s="29">
        <f>'Раздел 2'!C593</f>
        <v>651100.5</v>
      </c>
      <c r="P593" s="29">
        <v>0</v>
      </c>
      <c r="Q593" s="29">
        <v>0</v>
      </c>
      <c r="R593" s="29">
        <f t="shared" si="146"/>
        <v>651100.5</v>
      </c>
      <c r="S593" s="150">
        <f t="shared" si="147"/>
        <v>352.9</v>
      </c>
      <c r="T593" s="168">
        <v>18626.279211630426</v>
      </c>
      <c r="U593" s="44">
        <v>2027</v>
      </c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  <c r="BO593" s="7"/>
      <c r="BP593" s="7"/>
      <c r="BQ593" s="7"/>
      <c r="BR593" s="7"/>
      <c r="BS593" s="7"/>
      <c r="BT593" s="7"/>
      <c r="BU593" s="7"/>
      <c r="BV593" s="7"/>
      <c r="BW593" s="7"/>
      <c r="BX593" s="7"/>
      <c r="BY593" s="7"/>
      <c r="BZ593" s="7"/>
      <c r="CA593" s="7"/>
      <c r="CB593" s="7"/>
      <c r="CC593" s="7"/>
      <c r="CD593" s="7"/>
    </row>
    <row r="594" spans="1:82" s="2" customFormat="1" ht="12.75" customHeight="1" x14ac:dyDescent="0.2">
      <c r="A594" s="410">
        <v>19</v>
      </c>
      <c r="B594" s="411" t="s">
        <v>1071</v>
      </c>
      <c r="C594" s="410" t="s">
        <v>1072</v>
      </c>
      <c r="D594" s="410" t="s">
        <v>172</v>
      </c>
      <c r="E594" s="421" t="s">
        <v>115</v>
      </c>
      <c r="F594" s="413"/>
      <c r="G594" s="413" t="s">
        <v>113</v>
      </c>
      <c r="H594" s="427" t="s">
        <v>104</v>
      </c>
      <c r="I594" s="30">
        <v>5</v>
      </c>
      <c r="J594" s="95">
        <v>4</v>
      </c>
      <c r="K594" s="339">
        <v>3653</v>
      </c>
      <c r="L594" s="339">
        <v>3353.4</v>
      </c>
      <c r="M594" s="339">
        <v>0</v>
      </c>
      <c r="N594" s="30">
        <v>69</v>
      </c>
      <c r="O594" s="29">
        <f>'Раздел 2'!C594</f>
        <v>1074094.02</v>
      </c>
      <c r="P594" s="29">
        <v>0</v>
      </c>
      <c r="Q594" s="29">
        <v>0</v>
      </c>
      <c r="R594" s="29">
        <f t="shared" si="146"/>
        <v>1074094.02</v>
      </c>
      <c r="S594" s="150">
        <f t="shared" si="147"/>
        <v>320.3</v>
      </c>
      <c r="T594" s="168">
        <v>18556.340853689173</v>
      </c>
      <c r="U594" s="44">
        <v>2027</v>
      </c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  <c r="BO594" s="7"/>
      <c r="BP594" s="7"/>
      <c r="BQ594" s="7"/>
      <c r="BR594" s="7"/>
      <c r="BS594" s="7"/>
      <c r="BT594" s="7"/>
      <c r="BU594" s="7"/>
      <c r="BV594" s="7"/>
      <c r="BW594" s="7"/>
      <c r="BX594" s="7"/>
      <c r="BY594" s="7"/>
      <c r="BZ594" s="7"/>
      <c r="CA594" s="7"/>
      <c r="CB594" s="7"/>
      <c r="CC594" s="7"/>
      <c r="CD594" s="7"/>
    </row>
    <row r="595" spans="1:82" s="2" customFormat="1" ht="12.75" customHeight="1" x14ac:dyDescent="0.2">
      <c r="A595" s="410">
        <v>20</v>
      </c>
      <c r="B595" s="411" t="s">
        <v>1085</v>
      </c>
      <c r="C595" s="410" t="s">
        <v>1086</v>
      </c>
      <c r="D595" s="410" t="s">
        <v>172</v>
      </c>
      <c r="E595" s="421" t="s">
        <v>49</v>
      </c>
      <c r="F595" s="413"/>
      <c r="G595" s="413" t="s">
        <v>113</v>
      </c>
      <c r="H595" s="411" t="s">
        <v>1101</v>
      </c>
      <c r="I595" s="30">
        <v>5</v>
      </c>
      <c r="J595" s="95">
        <v>4</v>
      </c>
      <c r="K595" s="339">
        <v>3546</v>
      </c>
      <c r="L595" s="339">
        <v>3271</v>
      </c>
      <c r="M595" s="339">
        <v>0</v>
      </c>
      <c r="N595" s="30">
        <v>64</v>
      </c>
      <c r="O595" s="29">
        <f>'Раздел 2'!C595</f>
        <v>1047701.3</v>
      </c>
      <c r="P595" s="29">
        <v>0</v>
      </c>
      <c r="Q595" s="29">
        <v>0</v>
      </c>
      <c r="R595" s="29">
        <f t="shared" si="146"/>
        <v>1047701.3</v>
      </c>
      <c r="S595" s="150">
        <f t="shared" si="147"/>
        <v>320.3</v>
      </c>
      <c r="T595" s="168">
        <v>18463.47557051609</v>
      </c>
      <c r="U595" s="44">
        <v>2027</v>
      </c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  <c r="BO595" s="7"/>
      <c r="BP595" s="7"/>
      <c r="BQ595" s="7"/>
      <c r="BR595" s="7"/>
      <c r="BS595" s="7"/>
      <c r="BT595" s="7"/>
      <c r="BU595" s="7"/>
      <c r="BV595" s="7"/>
      <c r="BW595" s="7"/>
      <c r="BX595" s="7"/>
      <c r="BY595" s="7"/>
      <c r="BZ595" s="7"/>
      <c r="CA595" s="7"/>
      <c r="CB595" s="7"/>
      <c r="CC595" s="7"/>
      <c r="CD595" s="7"/>
    </row>
    <row r="596" spans="1:82" s="2" customFormat="1" ht="12.75" customHeight="1" x14ac:dyDescent="0.2">
      <c r="A596" s="410">
        <v>21</v>
      </c>
      <c r="B596" s="411" t="s">
        <v>1083</v>
      </c>
      <c r="C596" s="410" t="s">
        <v>1084</v>
      </c>
      <c r="D596" s="410" t="s">
        <v>172</v>
      </c>
      <c r="E596" s="421" t="s">
        <v>61</v>
      </c>
      <c r="F596" s="413"/>
      <c r="G596" s="413" t="s">
        <v>113</v>
      </c>
      <c r="H596" s="427" t="s">
        <v>104</v>
      </c>
      <c r="I596" s="30">
        <v>5</v>
      </c>
      <c r="J596" s="95">
        <v>2</v>
      </c>
      <c r="K596" s="339">
        <v>1819</v>
      </c>
      <c r="L596" s="339">
        <v>1615</v>
      </c>
      <c r="M596" s="339">
        <v>0</v>
      </c>
      <c r="N596" s="30">
        <v>40</v>
      </c>
      <c r="O596" s="29">
        <f>'Раздел 2'!C596</f>
        <v>569933.5</v>
      </c>
      <c r="P596" s="29">
        <v>0</v>
      </c>
      <c r="Q596" s="29">
        <v>0</v>
      </c>
      <c r="R596" s="29">
        <f t="shared" si="146"/>
        <v>569933.5</v>
      </c>
      <c r="S596" s="150">
        <f t="shared" si="147"/>
        <v>352.9</v>
      </c>
      <c r="T596" s="168">
        <v>19208.329358694817</v>
      </c>
      <c r="U596" s="44">
        <v>2027</v>
      </c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  <c r="BO596" s="7"/>
      <c r="BP596" s="7"/>
      <c r="BQ596" s="7"/>
      <c r="BR596" s="7"/>
      <c r="BS596" s="7"/>
      <c r="BT596" s="7"/>
      <c r="BU596" s="7"/>
      <c r="BV596" s="7"/>
      <c r="BW596" s="7"/>
      <c r="BX596" s="7"/>
      <c r="BY596" s="7"/>
      <c r="BZ596" s="7"/>
      <c r="CA596" s="7"/>
      <c r="CB596" s="7"/>
      <c r="CC596" s="7"/>
      <c r="CD596" s="7"/>
    </row>
    <row r="597" spans="1:82" s="2" customFormat="1" ht="12.75" customHeight="1" x14ac:dyDescent="0.2">
      <c r="A597" s="410">
        <v>22</v>
      </c>
      <c r="B597" s="411" t="s">
        <v>1087</v>
      </c>
      <c r="C597" s="410" t="s">
        <v>1088</v>
      </c>
      <c r="D597" s="410" t="s">
        <v>172</v>
      </c>
      <c r="E597" s="421" t="s">
        <v>61</v>
      </c>
      <c r="F597" s="413"/>
      <c r="G597" s="413" t="s">
        <v>113</v>
      </c>
      <c r="H597" s="411" t="s">
        <v>1101</v>
      </c>
      <c r="I597" s="30">
        <v>5</v>
      </c>
      <c r="J597" s="95">
        <v>2</v>
      </c>
      <c r="K597" s="339">
        <v>1805</v>
      </c>
      <c r="L597" s="339">
        <v>1605</v>
      </c>
      <c r="M597" s="339">
        <v>0</v>
      </c>
      <c r="N597" s="30">
        <v>40</v>
      </c>
      <c r="O597" s="29">
        <f>'Раздел 2'!C597</f>
        <v>566404.5</v>
      </c>
      <c r="P597" s="29">
        <v>0</v>
      </c>
      <c r="Q597" s="29">
        <v>0</v>
      </c>
      <c r="R597" s="29">
        <f t="shared" si="146"/>
        <v>566404.5</v>
      </c>
      <c r="S597" s="150">
        <f t="shared" si="147"/>
        <v>352.9</v>
      </c>
      <c r="T597" s="168">
        <v>19174.944785797066</v>
      </c>
      <c r="U597" s="44">
        <v>2027</v>
      </c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  <c r="BO597" s="7"/>
      <c r="BP597" s="7"/>
      <c r="BQ597" s="7"/>
      <c r="BR597" s="7"/>
      <c r="BS597" s="7"/>
      <c r="BT597" s="7"/>
      <c r="BU597" s="7"/>
      <c r="BV597" s="7"/>
      <c r="BW597" s="7"/>
      <c r="BX597" s="7"/>
      <c r="BY597" s="7"/>
      <c r="BZ597" s="7"/>
      <c r="CA597" s="7"/>
      <c r="CB597" s="7"/>
      <c r="CC597" s="7"/>
      <c r="CD597" s="7"/>
    </row>
    <row r="598" spans="1:82" s="2" customFormat="1" ht="12.75" customHeight="1" x14ac:dyDescent="0.2">
      <c r="A598" s="410">
        <v>23</v>
      </c>
      <c r="B598" s="411" t="s">
        <v>1077</v>
      </c>
      <c r="C598" s="410" t="s">
        <v>1078</v>
      </c>
      <c r="D598" s="410" t="s">
        <v>172</v>
      </c>
      <c r="E598" s="421" t="s">
        <v>60</v>
      </c>
      <c r="F598" s="413"/>
      <c r="G598" s="413" t="s">
        <v>113</v>
      </c>
      <c r="H598" s="411" t="s">
        <v>1101</v>
      </c>
      <c r="I598" s="30">
        <v>4</v>
      </c>
      <c r="J598" s="95">
        <v>2</v>
      </c>
      <c r="K598" s="339">
        <v>1353.92</v>
      </c>
      <c r="L598" s="339">
        <v>1212</v>
      </c>
      <c r="M598" s="339">
        <v>0</v>
      </c>
      <c r="N598" s="30">
        <v>32</v>
      </c>
      <c r="O598" s="29">
        <f>'Раздел 2'!C598</f>
        <v>563531.52000000002</v>
      </c>
      <c r="P598" s="29">
        <v>0</v>
      </c>
      <c r="Q598" s="29">
        <v>0</v>
      </c>
      <c r="R598" s="29">
        <f t="shared" si="146"/>
        <v>563531.52000000002</v>
      </c>
      <c r="S598" s="150">
        <f t="shared" si="147"/>
        <v>464.96000000000004</v>
      </c>
      <c r="T598" s="168">
        <v>22856.913350788156</v>
      </c>
      <c r="U598" s="44">
        <v>2027</v>
      </c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  <c r="BO598" s="7"/>
      <c r="BP598" s="7"/>
      <c r="BQ598" s="7"/>
      <c r="BR598" s="7"/>
      <c r="BS598" s="7"/>
      <c r="BT598" s="7"/>
      <c r="BU598" s="7"/>
      <c r="BV598" s="7"/>
      <c r="BW598" s="7"/>
      <c r="BX598" s="7"/>
      <c r="BY598" s="7"/>
      <c r="BZ598" s="7"/>
      <c r="CA598" s="7"/>
      <c r="CB598" s="7"/>
      <c r="CC598" s="7"/>
      <c r="CD598" s="7"/>
    </row>
    <row r="599" spans="1:82" s="2" customFormat="1" ht="12.75" customHeight="1" x14ac:dyDescent="0.2">
      <c r="A599" s="410">
        <v>24</v>
      </c>
      <c r="B599" s="411" t="s">
        <v>1079</v>
      </c>
      <c r="C599" s="410" t="s">
        <v>1080</v>
      </c>
      <c r="D599" s="410" t="s">
        <v>172</v>
      </c>
      <c r="E599" s="421" t="s">
        <v>61</v>
      </c>
      <c r="F599" s="413"/>
      <c r="G599" s="413" t="s">
        <v>113</v>
      </c>
      <c r="H599" s="427" t="s">
        <v>104</v>
      </c>
      <c r="I599" s="30">
        <v>4</v>
      </c>
      <c r="J599" s="95">
        <v>3</v>
      </c>
      <c r="K599" s="339">
        <v>2250</v>
      </c>
      <c r="L599" s="339">
        <v>2050</v>
      </c>
      <c r="M599" s="339">
        <v>0</v>
      </c>
      <c r="N599" s="30">
        <v>36</v>
      </c>
      <c r="O599" s="29">
        <f>'Раздел 2'!C599</f>
        <v>512024.4</v>
      </c>
      <c r="P599" s="29">
        <v>0</v>
      </c>
      <c r="Q599" s="29">
        <v>0</v>
      </c>
      <c r="R599" s="29">
        <f t="shared" si="146"/>
        <v>512024.4</v>
      </c>
      <c r="S599" s="150">
        <f t="shared" si="147"/>
        <v>249.768</v>
      </c>
      <c r="T599" s="168">
        <v>23167.083187408018</v>
      </c>
      <c r="U599" s="44">
        <v>2027</v>
      </c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  <c r="BO599" s="7"/>
      <c r="BP599" s="7"/>
      <c r="BQ599" s="7"/>
      <c r="BR599" s="7"/>
      <c r="BS599" s="7"/>
      <c r="BT599" s="7"/>
      <c r="BU599" s="7"/>
      <c r="BV599" s="7"/>
      <c r="BW599" s="7"/>
      <c r="BX599" s="7"/>
      <c r="BY599" s="7"/>
      <c r="BZ599" s="7"/>
      <c r="CA599" s="7"/>
      <c r="CB599" s="7"/>
      <c r="CC599" s="7"/>
      <c r="CD599" s="7"/>
    </row>
    <row r="600" spans="1:82" s="2" customFormat="1" ht="12.75" customHeight="1" x14ac:dyDescent="0.2">
      <c r="A600" s="410">
        <v>25</v>
      </c>
      <c r="B600" s="411" t="s">
        <v>1073</v>
      </c>
      <c r="C600" s="410" t="s">
        <v>1074</v>
      </c>
      <c r="D600" s="410" t="s">
        <v>172</v>
      </c>
      <c r="E600" s="421" t="s">
        <v>49</v>
      </c>
      <c r="F600" s="413"/>
      <c r="G600" s="413" t="s">
        <v>113</v>
      </c>
      <c r="H600" s="427" t="s">
        <v>104</v>
      </c>
      <c r="I600" s="30">
        <v>5</v>
      </c>
      <c r="J600" s="95">
        <v>4</v>
      </c>
      <c r="K600" s="339">
        <v>3503</v>
      </c>
      <c r="L600" s="339">
        <v>3270.3</v>
      </c>
      <c r="M600" s="339">
        <v>0</v>
      </c>
      <c r="N600" s="30">
        <v>64</v>
      </c>
      <c r="O600" s="29">
        <f>'Раздел 2'!C600</f>
        <v>1047477.0900000001</v>
      </c>
      <c r="P600" s="29">
        <v>0</v>
      </c>
      <c r="Q600" s="29">
        <v>0</v>
      </c>
      <c r="R600" s="29">
        <f t="shared" si="146"/>
        <v>1047477.0900000001</v>
      </c>
      <c r="S600" s="150">
        <f t="shared" si="147"/>
        <v>320.3</v>
      </c>
      <c r="T600" s="168">
        <v>18251.996407788632</v>
      </c>
      <c r="U600" s="44">
        <v>2027</v>
      </c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  <c r="BO600" s="7"/>
      <c r="BP600" s="7"/>
      <c r="BQ600" s="7"/>
      <c r="BR600" s="7"/>
      <c r="BS600" s="7"/>
      <c r="BT600" s="7"/>
      <c r="BU600" s="7"/>
      <c r="BV600" s="7"/>
      <c r="BW600" s="7"/>
      <c r="BX600" s="7"/>
      <c r="BY600" s="7"/>
      <c r="BZ600" s="7"/>
      <c r="CA600" s="7"/>
      <c r="CB600" s="7"/>
      <c r="CC600" s="7"/>
      <c r="CD600" s="7"/>
    </row>
    <row r="601" spans="1:82" s="3" customFormat="1" ht="12.75" customHeight="1" x14ac:dyDescent="0.2">
      <c r="A601" s="569" t="s">
        <v>1212</v>
      </c>
      <c r="B601" s="569"/>
      <c r="C601" s="196"/>
      <c r="D601" s="196"/>
      <c r="E601" s="178">
        <v>25</v>
      </c>
      <c r="F601" s="178"/>
      <c r="G601" s="178"/>
      <c r="H601" s="179"/>
      <c r="I601" s="178"/>
      <c r="J601" s="181"/>
      <c r="K601" s="183">
        <f>SUM(K576:K600)</f>
        <v>53385.82</v>
      </c>
      <c r="L601" s="183">
        <f t="shared" ref="L601:R601" si="148">SUM(L576:L600)</f>
        <v>47989.8</v>
      </c>
      <c r="M601" s="183">
        <f t="shared" si="148"/>
        <v>0</v>
      </c>
      <c r="N601" s="183">
        <f t="shared" si="148"/>
        <v>1441</v>
      </c>
      <c r="O601" s="183">
        <f t="shared" si="148"/>
        <v>65495404.303550467</v>
      </c>
      <c r="P601" s="183">
        <f t="shared" si="148"/>
        <v>0</v>
      </c>
      <c r="Q601" s="183">
        <f t="shared" si="148"/>
        <v>0</v>
      </c>
      <c r="R601" s="183">
        <f t="shared" si="148"/>
        <v>65495404.303550467</v>
      </c>
      <c r="S601" s="194"/>
      <c r="T601" s="197"/>
      <c r="U601" s="186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  <c r="BO601" s="7"/>
      <c r="BP601" s="7"/>
      <c r="BQ601" s="7"/>
      <c r="BR601" s="7"/>
      <c r="BS601" s="7"/>
      <c r="BT601" s="7"/>
      <c r="BU601" s="7"/>
      <c r="BV601" s="7"/>
      <c r="BW601" s="7"/>
      <c r="BX601" s="7"/>
      <c r="BY601" s="7"/>
      <c r="BZ601" s="7"/>
      <c r="CA601" s="7"/>
      <c r="CB601" s="7"/>
      <c r="CC601" s="7"/>
      <c r="CD601" s="7"/>
    </row>
    <row r="602" spans="1:82" s="5" customFormat="1" ht="13.35" customHeight="1" x14ac:dyDescent="0.2">
      <c r="A602" s="568" t="s">
        <v>84</v>
      </c>
      <c r="B602" s="568"/>
      <c r="C602" s="112"/>
      <c r="D602" s="112"/>
      <c r="E602" s="134">
        <f>E601+E575+E566</f>
        <v>52</v>
      </c>
      <c r="F602" s="134"/>
      <c r="G602" s="134"/>
      <c r="H602" s="134"/>
      <c r="I602" s="134"/>
      <c r="J602" s="134"/>
      <c r="K602" s="135">
        <f>K601+K575+K566</f>
        <v>121239.15</v>
      </c>
      <c r="L602" s="135">
        <f>L601+L575+L566</f>
        <v>109555.6</v>
      </c>
      <c r="M602" s="135">
        <f>M601+M575+M566</f>
        <v>3288.6099999999997</v>
      </c>
      <c r="N602" s="136">
        <f>N601+N575+N566</f>
        <v>2794</v>
      </c>
      <c r="O602" s="135">
        <f>O566+O575+O601</f>
        <v>141514569.68997568</v>
      </c>
      <c r="P602" s="134"/>
      <c r="Q602" s="134"/>
      <c r="R602" s="135">
        <f>R601+R575+R566</f>
        <v>141514569.68997568</v>
      </c>
      <c r="S602" s="140"/>
      <c r="T602" s="148"/>
      <c r="U602" s="56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  <c r="AQ602" s="12"/>
      <c r="AR602" s="12"/>
      <c r="AS602" s="12"/>
      <c r="AT602" s="12"/>
      <c r="AU602" s="12"/>
      <c r="AV602" s="12"/>
      <c r="AW602" s="12"/>
      <c r="AX602" s="12"/>
      <c r="AY602" s="12"/>
      <c r="AZ602" s="12"/>
      <c r="BA602" s="12"/>
      <c r="BB602" s="12"/>
      <c r="BC602" s="12"/>
      <c r="BD602" s="12"/>
      <c r="BE602" s="12"/>
      <c r="BF602" s="12"/>
      <c r="BG602" s="12"/>
      <c r="BH602" s="12"/>
      <c r="BI602" s="12"/>
      <c r="BJ602" s="12"/>
      <c r="BK602" s="12"/>
      <c r="BL602" s="12"/>
      <c r="BM602" s="12"/>
      <c r="BN602" s="12"/>
      <c r="BO602" s="12"/>
      <c r="BP602" s="12"/>
      <c r="BQ602" s="12"/>
      <c r="BR602" s="12"/>
      <c r="BS602" s="12"/>
      <c r="BT602" s="12"/>
      <c r="BU602" s="12"/>
      <c r="BV602" s="12"/>
      <c r="BW602" s="12"/>
      <c r="BX602" s="12"/>
      <c r="BY602" s="12"/>
      <c r="BZ602" s="12"/>
      <c r="CA602" s="12"/>
      <c r="CB602" s="12"/>
      <c r="CC602" s="12"/>
      <c r="CD602" s="12"/>
    </row>
    <row r="603" spans="1:82" s="2" customFormat="1" ht="12.75" customHeight="1" x14ac:dyDescent="0.2">
      <c r="A603" s="410"/>
      <c r="B603" s="701" t="s">
        <v>93</v>
      </c>
      <c r="C603" s="410"/>
      <c r="D603" s="410"/>
      <c r="E603" s="410"/>
      <c r="F603" s="413"/>
      <c r="G603" s="410"/>
      <c r="H603" s="411"/>
      <c r="I603" s="89"/>
      <c r="J603" s="91"/>
      <c r="K603" s="29"/>
      <c r="L603" s="29"/>
      <c r="M603" s="30"/>
      <c r="N603" s="95"/>
      <c r="O603" s="29"/>
      <c r="P603" s="29"/>
      <c r="Q603" s="29"/>
      <c r="R603" s="117"/>
      <c r="S603" s="150"/>
      <c r="T603" s="149"/>
      <c r="U603" s="44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  <c r="BO603" s="7"/>
      <c r="BP603" s="7"/>
      <c r="BQ603" s="7"/>
      <c r="BR603" s="7"/>
      <c r="BS603" s="7"/>
      <c r="BT603" s="7"/>
      <c r="BU603" s="7"/>
      <c r="BV603" s="7"/>
      <c r="BW603" s="7"/>
      <c r="BX603" s="7"/>
      <c r="BY603" s="7"/>
      <c r="BZ603" s="7"/>
      <c r="CA603" s="7"/>
      <c r="CB603" s="7"/>
      <c r="CC603" s="7"/>
      <c r="CD603" s="7"/>
    </row>
    <row r="604" spans="1:82" s="2" customFormat="1" ht="12.75" customHeight="1" x14ac:dyDescent="0.2">
      <c r="A604" s="410">
        <v>1</v>
      </c>
      <c r="B604" s="411" t="s">
        <v>1776</v>
      </c>
      <c r="C604" s="427" t="s">
        <v>1777</v>
      </c>
      <c r="D604" s="410" t="s">
        <v>1413</v>
      </c>
      <c r="E604" s="410" t="s">
        <v>109</v>
      </c>
      <c r="F604" s="413"/>
      <c r="G604" s="410" t="s">
        <v>114</v>
      </c>
      <c r="H604" s="444" t="s">
        <v>1529</v>
      </c>
      <c r="I604" s="410">
        <v>2</v>
      </c>
      <c r="J604" s="410">
        <v>2</v>
      </c>
      <c r="K604" s="486">
        <v>280.7</v>
      </c>
      <c r="L604" s="486">
        <v>280.7</v>
      </c>
      <c r="M604" s="498">
        <v>146.6</v>
      </c>
      <c r="N604" s="421">
        <v>8</v>
      </c>
      <c r="O604" s="29">
        <f>'Раздел 2'!C604</f>
        <v>21030.81</v>
      </c>
      <c r="P604" s="486">
        <v>0</v>
      </c>
      <c r="Q604" s="486">
        <v>0</v>
      </c>
      <c r="R604" s="498">
        <f t="shared" ref="R604:R620" si="149">O604</f>
        <v>21030.81</v>
      </c>
      <c r="S604" s="504">
        <f>R604/L604</f>
        <v>74.922728892055588</v>
      </c>
      <c r="T604" s="166">
        <v>11111.76</v>
      </c>
      <c r="U604" s="44">
        <v>2025</v>
      </c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  <c r="BO604" s="7"/>
      <c r="BP604" s="7"/>
      <c r="BQ604" s="7"/>
      <c r="BR604" s="7"/>
      <c r="BS604" s="7"/>
      <c r="BT604" s="7"/>
      <c r="BU604" s="7"/>
      <c r="BV604" s="7"/>
      <c r="BW604" s="7"/>
      <c r="BX604" s="7"/>
      <c r="BY604" s="7"/>
      <c r="BZ604" s="7"/>
      <c r="CA604" s="7"/>
      <c r="CB604" s="7"/>
      <c r="CC604" s="7"/>
      <c r="CD604" s="7"/>
    </row>
    <row r="605" spans="1:82" s="2" customFormat="1" ht="12.75" customHeight="1" x14ac:dyDescent="0.2">
      <c r="A605" s="410">
        <v>2</v>
      </c>
      <c r="B605" s="411" t="s">
        <v>1604</v>
      </c>
      <c r="C605" s="426" t="s">
        <v>1605</v>
      </c>
      <c r="D605" s="410" t="s">
        <v>1229</v>
      </c>
      <c r="E605" s="718">
        <v>1962</v>
      </c>
      <c r="F605" s="413"/>
      <c r="G605" s="410" t="s">
        <v>114</v>
      </c>
      <c r="H605" s="427" t="s">
        <v>104</v>
      </c>
      <c r="I605" s="475">
        <v>2</v>
      </c>
      <c r="J605" s="95">
        <v>2</v>
      </c>
      <c r="K605" s="339">
        <v>962.9</v>
      </c>
      <c r="L605" s="339">
        <v>910.1</v>
      </c>
      <c r="M605" s="339">
        <v>775.5</v>
      </c>
      <c r="N605" s="95">
        <v>23</v>
      </c>
      <c r="O605" s="29">
        <f>'Раздел 2'!C605</f>
        <v>5327067.4325240003</v>
      </c>
      <c r="P605" s="29">
        <v>0</v>
      </c>
      <c r="Q605" s="29">
        <v>0</v>
      </c>
      <c r="R605" s="29">
        <f t="shared" si="149"/>
        <v>5327067.4325240003</v>
      </c>
      <c r="S605" s="150">
        <f>O605/L605</f>
        <v>5853.2770382639274</v>
      </c>
      <c r="T605" s="147">
        <v>40754.379999999997</v>
      </c>
      <c r="U605" s="44">
        <v>2025</v>
      </c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  <c r="BO605" s="7"/>
      <c r="BP605" s="7"/>
      <c r="BQ605" s="7"/>
      <c r="BR605" s="7"/>
      <c r="BS605" s="7"/>
      <c r="BT605" s="7"/>
      <c r="BU605" s="7"/>
      <c r="BV605" s="7"/>
      <c r="BW605" s="7"/>
      <c r="BX605" s="7"/>
      <c r="BY605" s="7"/>
      <c r="BZ605" s="7"/>
      <c r="CA605" s="7"/>
      <c r="CB605" s="7"/>
      <c r="CC605" s="7"/>
      <c r="CD605" s="7"/>
    </row>
    <row r="606" spans="1:82" s="2" customFormat="1" ht="12.75" customHeight="1" x14ac:dyDescent="0.2">
      <c r="A606" s="445">
        <v>3</v>
      </c>
      <c r="B606" s="449" t="s">
        <v>1608</v>
      </c>
      <c r="C606" s="462" t="s">
        <v>1609</v>
      </c>
      <c r="D606" s="445" t="s">
        <v>1229</v>
      </c>
      <c r="E606" s="445">
        <v>1939</v>
      </c>
      <c r="F606" s="445"/>
      <c r="G606" s="445" t="s">
        <v>114</v>
      </c>
      <c r="H606" s="491" t="s">
        <v>1529</v>
      </c>
      <c r="I606" s="445">
        <v>2</v>
      </c>
      <c r="J606" s="450">
        <v>0</v>
      </c>
      <c r="K606" s="451">
        <v>77</v>
      </c>
      <c r="L606" s="451">
        <v>77</v>
      </c>
      <c r="M606" s="451">
        <v>76.599999999999994</v>
      </c>
      <c r="N606" s="492">
        <v>3</v>
      </c>
      <c r="O606" s="29">
        <f>'Раздел 2'!C606</f>
        <v>8385.27</v>
      </c>
      <c r="P606" s="451">
        <v>0</v>
      </c>
      <c r="Q606" s="451">
        <v>0</v>
      </c>
      <c r="R606" s="451">
        <f t="shared" si="149"/>
        <v>8385.27</v>
      </c>
      <c r="S606" s="505">
        <f>R606/L606</f>
        <v>108.8996103896104</v>
      </c>
      <c r="T606" s="493">
        <v>11111.76</v>
      </c>
      <c r="U606" s="476">
        <v>2025</v>
      </c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  <c r="BO606" s="7"/>
      <c r="BP606" s="7"/>
      <c r="BQ606" s="7"/>
      <c r="BR606" s="7"/>
      <c r="BS606" s="7"/>
      <c r="BT606" s="7"/>
      <c r="BU606" s="7"/>
      <c r="BV606" s="7"/>
      <c r="BW606" s="7"/>
      <c r="BX606" s="7"/>
      <c r="BY606" s="7"/>
      <c r="BZ606" s="7"/>
      <c r="CA606" s="7"/>
      <c r="CB606" s="7"/>
      <c r="CC606" s="7"/>
      <c r="CD606" s="7"/>
    </row>
    <row r="607" spans="1:82" s="2" customFormat="1" ht="12.75" customHeight="1" x14ac:dyDescent="0.2">
      <c r="A607" s="410">
        <v>4</v>
      </c>
      <c r="B607" s="449" t="s">
        <v>1612</v>
      </c>
      <c r="C607" s="462" t="s">
        <v>1613</v>
      </c>
      <c r="D607" s="445" t="s">
        <v>1229</v>
      </c>
      <c r="E607" s="719">
        <v>1951</v>
      </c>
      <c r="F607" s="445"/>
      <c r="G607" s="445" t="s">
        <v>114</v>
      </c>
      <c r="H607" s="491" t="s">
        <v>104</v>
      </c>
      <c r="I607" s="432">
        <v>2</v>
      </c>
      <c r="J607" s="432">
        <v>2</v>
      </c>
      <c r="K607" s="438">
        <v>829.7</v>
      </c>
      <c r="L607" s="438">
        <v>510.8</v>
      </c>
      <c r="M607" s="438">
        <v>510.8</v>
      </c>
      <c r="N607" s="435">
        <v>8</v>
      </c>
      <c r="O607" s="29">
        <f>'Раздел 2'!C607</f>
        <v>10053056.980599999</v>
      </c>
      <c r="P607" s="438">
        <v>0</v>
      </c>
      <c r="Q607" s="438">
        <v>0</v>
      </c>
      <c r="R607" s="438">
        <f t="shared" si="149"/>
        <v>10053056.980599999</v>
      </c>
      <c r="S607" s="487">
        <f t="shared" ref="S607:S620" si="150">O607/L607</f>
        <v>19681.004268989818</v>
      </c>
      <c r="T607" s="493">
        <v>50390.419999999991</v>
      </c>
      <c r="U607" s="476">
        <v>2025</v>
      </c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  <c r="BO607" s="7"/>
      <c r="BP607" s="7"/>
      <c r="BQ607" s="7"/>
      <c r="BR607" s="7"/>
      <c r="BS607" s="7"/>
      <c r="BT607" s="7"/>
      <c r="BU607" s="7"/>
      <c r="BV607" s="7"/>
      <c r="BW607" s="7"/>
      <c r="BX607" s="7"/>
      <c r="BY607" s="7"/>
      <c r="BZ607" s="7"/>
      <c r="CA607" s="7"/>
      <c r="CB607" s="7"/>
      <c r="CC607" s="7"/>
      <c r="CD607" s="7"/>
    </row>
    <row r="608" spans="1:82" s="2" customFormat="1" ht="12.75" customHeight="1" x14ac:dyDescent="0.2">
      <c r="A608" s="445">
        <v>5</v>
      </c>
      <c r="B608" s="360" t="s">
        <v>1616</v>
      </c>
      <c r="C608" s="376" t="s">
        <v>1617</v>
      </c>
      <c r="D608" s="361" t="s">
        <v>1229</v>
      </c>
      <c r="E608" s="361">
        <v>1965</v>
      </c>
      <c r="F608" s="417"/>
      <c r="G608" s="361" t="s">
        <v>114</v>
      </c>
      <c r="H608" s="523" t="s">
        <v>104</v>
      </c>
      <c r="I608" s="402">
        <v>2</v>
      </c>
      <c r="J608" s="85">
        <v>2</v>
      </c>
      <c r="K608" s="336">
        <v>368.6</v>
      </c>
      <c r="L608" s="336">
        <v>356.9</v>
      </c>
      <c r="M608" s="336">
        <v>0</v>
      </c>
      <c r="N608" s="402">
        <v>8</v>
      </c>
      <c r="O608" s="29">
        <f>'Раздел 2'!C608</f>
        <v>3123331.2590166442</v>
      </c>
      <c r="P608" s="29">
        <v>0</v>
      </c>
      <c r="Q608" s="29">
        <v>0</v>
      </c>
      <c r="R608" s="29">
        <f t="shared" si="149"/>
        <v>3123331.2590166442</v>
      </c>
      <c r="S608" s="150">
        <f t="shared" si="150"/>
        <v>8751.2783945549018</v>
      </c>
      <c r="T608" s="166">
        <v>32807.24</v>
      </c>
      <c r="U608" s="476">
        <v>2025</v>
      </c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  <c r="BO608" s="7"/>
      <c r="BP608" s="7"/>
      <c r="BQ608" s="7"/>
      <c r="BR608" s="7"/>
      <c r="BS608" s="7"/>
      <c r="BT608" s="7"/>
      <c r="BU608" s="7"/>
      <c r="BV608" s="7"/>
      <c r="BW608" s="7"/>
      <c r="BX608" s="7"/>
      <c r="BY608" s="7"/>
      <c r="BZ608" s="7"/>
      <c r="CA608" s="7"/>
      <c r="CB608" s="7"/>
      <c r="CC608" s="7"/>
      <c r="CD608" s="7"/>
    </row>
    <row r="609" spans="1:82" s="2" customFormat="1" ht="12.75" customHeight="1" x14ac:dyDescent="0.2">
      <c r="A609" s="410">
        <v>6</v>
      </c>
      <c r="B609" s="360" t="s">
        <v>1697</v>
      </c>
      <c r="C609" s="360" t="s">
        <v>1619</v>
      </c>
      <c r="D609" s="361" t="s">
        <v>1260</v>
      </c>
      <c r="E609" s="361">
        <v>1939</v>
      </c>
      <c r="F609" s="361"/>
      <c r="G609" s="361" t="s">
        <v>114</v>
      </c>
      <c r="H609" s="720" t="s">
        <v>104</v>
      </c>
      <c r="I609" s="400">
        <v>5</v>
      </c>
      <c r="J609" s="400">
        <v>1</v>
      </c>
      <c r="K609" s="45">
        <v>1745</v>
      </c>
      <c r="L609" s="45">
        <v>1443</v>
      </c>
      <c r="M609" s="45">
        <v>0</v>
      </c>
      <c r="N609" s="402">
        <v>28</v>
      </c>
      <c r="O609" s="29">
        <f>'Раздел 2'!C609</f>
        <v>5405265.1424000002</v>
      </c>
      <c r="P609" s="29">
        <v>0</v>
      </c>
      <c r="Q609" s="29">
        <v>0</v>
      </c>
      <c r="R609" s="29">
        <f t="shared" si="149"/>
        <v>5405265.1424000002</v>
      </c>
      <c r="S609" s="150">
        <f t="shared" si="150"/>
        <v>3745.8524895356895</v>
      </c>
      <c r="T609" s="166">
        <v>26494.023101999999</v>
      </c>
      <c r="U609" s="400">
        <v>2025</v>
      </c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  <c r="BO609" s="7"/>
      <c r="BP609" s="7"/>
      <c r="BQ609" s="7"/>
      <c r="BR609" s="7"/>
      <c r="BS609" s="7"/>
      <c r="BT609" s="7"/>
      <c r="BU609" s="7"/>
      <c r="BV609" s="7"/>
      <c r="BW609" s="7"/>
      <c r="BX609" s="7"/>
      <c r="BY609" s="7"/>
      <c r="BZ609" s="7"/>
      <c r="CA609" s="7"/>
      <c r="CB609" s="7"/>
      <c r="CC609" s="7"/>
      <c r="CD609" s="7"/>
    </row>
    <row r="610" spans="1:82" s="2" customFormat="1" ht="12.75" customHeight="1" x14ac:dyDescent="0.2">
      <c r="A610" s="445">
        <v>7</v>
      </c>
      <c r="B610" s="411" t="s">
        <v>1620</v>
      </c>
      <c r="C610" s="410" t="s">
        <v>1621</v>
      </c>
      <c r="D610" s="410" t="s">
        <v>1260</v>
      </c>
      <c r="E610" s="410" t="s">
        <v>109</v>
      </c>
      <c r="F610" s="413"/>
      <c r="G610" s="410" t="s">
        <v>114</v>
      </c>
      <c r="H610" s="427" t="s">
        <v>104</v>
      </c>
      <c r="I610" s="30">
        <v>6</v>
      </c>
      <c r="J610" s="30">
        <v>2</v>
      </c>
      <c r="K610" s="339">
        <v>1855</v>
      </c>
      <c r="L610" s="339">
        <v>1236.4000000000001</v>
      </c>
      <c r="M610" s="339">
        <v>0</v>
      </c>
      <c r="N610" s="30">
        <v>29</v>
      </c>
      <c r="O610" s="29">
        <f>'Раздел 2'!C610</f>
        <v>821262.64</v>
      </c>
      <c r="P610" s="29">
        <v>0</v>
      </c>
      <c r="Q610" s="29">
        <v>0</v>
      </c>
      <c r="R610" s="29">
        <f t="shared" si="149"/>
        <v>821262.64</v>
      </c>
      <c r="S610" s="150">
        <f t="shared" si="150"/>
        <v>664.2370106761565</v>
      </c>
      <c r="T610" s="147">
        <v>40754.379999999997</v>
      </c>
      <c r="U610" s="44">
        <v>2025</v>
      </c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  <c r="BO610" s="7"/>
      <c r="BP610" s="7"/>
      <c r="BQ610" s="7"/>
      <c r="BR610" s="7"/>
      <c r="BS610" s="7"/>
      <c r="BT610" s="7"/>
      <c r="BU610" s="7"/>
      <c r="BV610" s="7"/>
      <c r="BW610" s="7"/>
      <c r="BX610" s="7"/>
      <c r="BY610" s="7"/>
      <c r="BZ610" s="7"/>
      <c r="CA610" s="7"/>
      <c r="CB610" s="7"/>
      <c r="CC610" s="7"/>
      <c r="CD610" s="7"/>
    </row>
    <row r="611" spans="1:82" s="2" customFormat="1" ht="12.75" customHeight="1" x14ac:dyDescent="0.2">
      <c r="A611" s="410">
        <v>8</v>
      </c>
      <c r="B611" s="360" t="s">
        <v>1651</v>
      </c>
      <c r="C611" s="361" t="s">
        <v>1652</v>
      </c>
      <c r="D611" s="361" t="s">
        <v>175</v>
      </c>
      <c r="E611" s="361" t="s">
        <v>109</v>
      </c>
      <c r="F611" s="417"/>
      <c r="G611" s="361" t="s">
        <v>114</v>
      </c>
      <c r="H611" s="427" t="s">
        <v>104</v>
      </c>
      <c r="I611" s="52">
        <v>5</v>
      </c>
      <c r="J611" s="85">
        <v>2</v>
      </c>
      <c r="K611" s="336">
        <v>1265.7</v>
      </c>
      <c r="L611" s="336">
        <v>1126.9000000000001</v>
      </c>
      <c r="M611" s="336">
        <v>603.29999999999995</v>
      </c>
      <c r="N611" s="85">
        <v>13</v>
      </c>
      <c r="O611" s="29">
        <f>'Раздел 2'!C611</f>
        <v>629232.87</v>
      </c>
      <c r="P611" s="45">
        <v>0</v>
      </c>
      <c r="Q611" s="45">
        <v>0</v>
      </c>
      <c r="R611" s="29">
        <f t="shared" si="149"/>
        <v>629232.87</v>
      </c>
      <c r="S611" s="150">
        <f t="shared" si="150"/>
        <v>558.3750732096903</v>
      </c>
      <c r="T611" s="297">
        <v>13667.85</v>
      </c>
      <c r="U611" s="44">
        <v>2025</v>
      </c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  <c r="BO611" s="7"/>
      <c r="BP611" s="7"/>
      <c r="BQ611" s="7"/>
      <c r="BR611" s="7"/>
      <c r="BS611" s="7"/>
      <c r="BT611" s="7"/>
      <c r="BU611" s="7"/>
      <c r="BV611" s="7"/>
      <c r="BW611" s="7"/>
      <c r="BX611" s="7"/>
      <c r="BY611" s="7"/>
      <c r="BZ611" s="7"/>
      <c r="CA611" s="7"/>
      <c r="CB611" s="7"/>
      <c r="CC611" s="7"/>
      <c r="CD611" s="7"/>
    </row>
    <row r="612" spans="1:82" s="2" customFormat="1" ht="12.75" customHeight="1" x14ac:dyDescent="0.2">
      <c r="A612" s="445">
        <v>9</v>
      </c>
      <c r="B612" s="360" t="s">
        <v>1653</v>
      </c>
      <c r="C612" s="361" t="s">
        <v>1654</v>
      </c>
      <c r="D612" s="361" t="s">
        <v>175</v>
      </c>
      <c r="E612" s="361" t="s">
        <v>42</v>
      </c>
      <c r="F612" s="417"/>
      <c r="G612" s="361" t="s">
        <v>114</v>
      </c>
      <c r="H612" s="360" t="s">
        <v>105</v>
      </c>
      <c r="I612" s="52">
        <v>2</v>
      </c>
      <c r="J612" s="52">
        <v>1</v>
      </c>
      <c r="K612" s="336">
        <v>395.9</v>
      </c>
      <c r="L612" s="336">
        <v>362.7</v>
      </c>
      <c r="M612" s="336">
        <v>362.7</v>
      </c>
      <c r="N612" s="52">
        <v>8</v>
      </c>
      <c r="O612" s="29">
        <f>'Раздел 2'!C612</f>
        <v>443448.41</v>
      </c>
      <c r="P612" s="45">
        <v>0</v>
      </c>
      <c r="Q612" s="45">
        <v>0</v>
      </c>
      <c r="R612" s="29">
        <f t="shared" si="149"/>
        <v>443448.41</v>
      </c>
      <c r="S612" s="150">
        <f t="shared" si="150"/>
        <v>1222.6314033636613</v>
      </c>
      <c r="T612" s="297">
        <v>40754.379999999997</v>
      </c>
      <c r="U612" s="44">
        <v>2025</v>
      </c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  <c r="BO612" s="7"/>
      <c r="BP612" s="7"/>
      <c r="BQ612" s="7"/>
      <c r="BR612" s="7"/>
      <c r="BS612" s="7"/>
      <c r="BT612" s="7"/>
      <c r="BU612" s="7"/>
      <c r="BV612" s="7"/>
      <c r="BW612" s="7"/>
      <c r="BX612" s="7"/>
      <c r="BY612" s="7"/>
      <c r="BZ612" s="7"/>
      <c r="CA612" s="7"/>
      <c r="CB612" s="7"/>
      <c r="CC612" s="7"/>
      <c r="CD612" s="7"/>
    </row>
    <row r="613" spans="1:82" s="2" customFormat="1" ht="12.75" customHeight="1" x14ac:dyDescent="0.2">
      <c r="A613" s="410">
        <v>10</v>
      </c>
      <c r="B613" s="360" t="s">
        <v>450</v>
      </c>
      <c r="C613" s="361" t="s">
        <v>451</v>
      </c>
      <c r="D613" s="361" t="s">
        <v>168</v>
      </c>
      <c r="E613" s="361" t="s">
        <v>452</v>
      </c>
      <c r="F613" s="417"/>
      <c r="G613" s="361" t="s">
        <v>114</v>
      </c>
      <c r="H613" s="360" t="s">
        <v>1110</v>
      </c>
      <c r="I613" s="52">
        <v>2</v>
      </c>
      <c r="J613" s="85">
        <v>1</v>
      </c>
      <c r="K613" s="336">
        <v>133</v>
      </c>
      <c r="L613" s="336">
        <v>96</v>
      </c>
      <c r="M613" s="336">
        <v>0</v>
      </c>
      <c r="N613" s="52">
        <v>3</v>
      </c>
      <c r="O613" s="29">
        <f>'Раздел 2'!C613</f>
        <v>87850.944000000003</v>
      </c>
      <c r="P613" s="45">
        <v>0</v>
      </c>
      <c r="Q613" s="45">
        <v>0</v>
      </c>
      <c r="R613" s="29">
        <f t="shared" si="149"/>
        <v>87850.944000000003</v>
      </c>
      <c r="S613" s="150">
        <f t="shared" si="150"/>
        <v>915.11400000000003</v>
      </c>
      <c r="T613" s="297">
        <v>27847.203065058638</v>
      </c>
      <c r="U613" s="44">
        <v>2025</v>
      </c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  <c r="BO613" s="7"/>
      <c r="BP613" s="7"/>
      <c r="BQ613" s="7"/>
      <c r="BR613" s="7"/>
      <c r="BS613" s="7"/>
      <c r="BT613" s="7"/>
      <c r="BU613" s="7"/>
      <c r="BV613" s="7"/>
      <c r="BW613" s="7"/>
      <c r="BX613" s="7"/>
      <c r="BY613" s="7"/>
      <c r="BZ613" s="7"/>
      <c r="CA613" s="7"/>
      <c r="CB613" s="7"/>
      <c r="CC613" s="7"/>
      <c r="CD613" s="7"/>
    </row>
    <row r="614" spans="1:82" s="2" customFormat="1" ht="12.75" customHeight="1" x14ac:dyDescent="0.2">
      <c r="A614" s="445">
        <v>11</v>
      </c>
      <c r="B614" s="721" t="s">
        <v>1150</v>
      </c>
      <c r="C614" s="361" t="s">
        <v>441</v>
      </c>
      <c r="D614" s="361" t="s">
        <v>168</v>
      </c>
      <c r="E614" s="361" t="s">
        <v>109</v>
      </c>
      <c r="F614" s="417"/>
      <c r="G614" s="361" t="s">
        <v>114</v>
      </c>
      <c r="H614" s="360" t="s">
        <v>1110</v>
      </c>
      <c r="I614" s="52">
        <v>2</v>
      </c>
      <c r="J614" s="85">
        <v>4</v>
      </c>
      <c r="K614" s="336">
        <v>356.5</v>
      </c>
      <c r="L614" s="336">
        <v>354</v>
      </c>
      <c r="M614" s="336">
        <v>0</v>
      </c>
      <c r="N614" s="52">
        <v>8</v>
      </c>
      <c r="O614" s="29">
        <f>'Раздел 2'!C614</f>
        <v>239785.44</v>
      </c>
      <c r="P614" s="45">
        <v>0</v>
      </c>
      <c r="Q614" s="45">
        <v>0</v>
      </c>
      <c r="R614" s="29">
        <f t="shared" si="149"/>
        <v>239785.44</v>
      </c>
      <c r="S614" s="150">
        <f t="shared" si="150"/>
        <v>677.36</v>
      </c>
      <c r="T614" s="292">
        <v>17634.52502675651</v>
      </c>
      <c r="U614" s="44">
        <v>2025</v>
      </c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  <c r="BO614" s="7"/>
      <c r="BP614" s="7"/>
      <c r="BQ614" s="7"/>
      <c r="BR614" s="7"/>
      <c r="BS614" s="7"/>
      <c r="BT614" s="7"/>
      <c r="BU614" s="7"/>
      <c r="BV614" s="7"/>
      <c r="BW614" s="7"/>
      <c r="BX614" s="7"/>
      <c r="BY614" s="7"/>
      <c r="BZ614" s="7"/>
      <c r="CA614" s="7"/>
      <c r="CB614" s="7"/>
      <c r="CC614" s="7"/>
      <c r="CD614" s="7"/>
    </row>
    <row r="615" spans="1:82" s="2" customFormat="1" ht="12.75" customHeight="1" x14ac:dyDescent="0.2">
      <c r="A615" s="410">
        <v>12</v>
      </c>
      <c r="B615" s="360" t="s">
        <v>462</v>
      </c>
      <c r="C615" s="361" t="s">
        <v>463</v>
      </c>
      <c r="D615" s="361" t="s">
        <v>168</v>
      </c>
      <c r="E615" s="361" t="s">
        <v>109</v>
      </c>
      <c r="F615" s="417"/>
      <c r="G615" s="361" t="s">
        <v>114</v>
      </c>
      <c r="H615" s="418" t="s">
        <v>1110</v>
      </c>
      <c r="I615" s="52">
        <v>2</v>
      </c>
      <c r="J615" s="85">
        <v>2</v>
      </c>
      <c r="K615" s="336">
        <v>536.1</v>
      </c>
      <c r="L615" s="336">
        <v>470.3</v>
      </c>
      <c r="M615" s="336">
        <v>0</v>
      </c>
      <c r="N615" s="52">
        <v>9</v>
      </c>
      <c r="O615" s="29">
        <f>'Раздел 2'!C615</f>
        <v>318782.50839999999</v>
      </c>
      <c r="P615" s="45">
        <v>0</v>
      </c>
      <c r="Q615" s="45">
        <v>0</v>
      </c>
      <c r="R615" s="29">
        <f t="shared" si="149"/>
        <v>318782.50839999999</v>
      </c>
      <c r="S615" s="150">
        <f t="shared" si="150"/>
        <v>677.82799999999997</v>
      </c>
      <c r="T615" s="292">
        <v>19960.817459553786</v>
      </c>
      <c r="U615" s="44">
        <v>2025</v>
      </c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  <c r="BO615" s="7"/>
      <c r="BP615" s="7"/>
      <c r="BQ615" s="7"/>
      <c r="BR615" s="7"/>
      <c r="BS615" s="7"/>
      <c r="BT615" s="7"/>
      <c r="BU615" s="7"/>
      <c r="BV615" s="7"/>
      <c r="BW615" s="7"/>
      <c r="BX615" s="7"/>
      <c r="BY615" s="7"/>
      <c r="BZ615" s="7"/>
      <c r="CA615" s="7"/>
      <c r="CB615" s="7"/>
      <c r="CC615" s="7"/>
      <c r="CD615" s="7"/>
    </row>
    <row r="616" spans="1:82" s="2" customFormat="1" ht="12.75" customHeight="1" x14ac:dyDescent="0.2">
      <c r="A616" s="445">
        <v>13</v>
      </c>
      <c r="B616" s="360" t="s">
        <v>455</v>
      </c>
      <c r="C616" s="361" t="s">
        <v>456</v>
      </c>
      <c r="D616" s="361" t="s">
        <v>168</v>
      </c>
      <c r="E616" s="361" t="s">
        <v>52</v>
      </c>
      <c r="F616" s="417"/>
      <c r="G616" s="361" t="s">
        <v>114</v>
      </c>
      <c r="H616" s="360" t="s">
        <v>1110</v>
      </c>
      <c r="I616" s="52">
        <v>2</v>
      </c>
      <c r="J616" s="85">
        <v>1</v>
      </c>
      <c r="K616" s="336">
        <v>293.60000000000002</v>
      </c>
      <c r="L616" s="336">
        <v>266.10000000000002</v>
      </c>
      <c r="M616" s="336">
        <v>0</v>
      </c>
      <c r="N616" s="52">
        <v>8</v>
      </c>
      <c r="O616" s="29">
        <f>'Раздел 2'!C616</f>
        <v>179647.83540000001</v>
      </c>
      <c r="P616" s="45">
        <v>0</v>
      </c>
      <c r="Q616" s="45">
        <v>0</v>
      </c>
      <c r="R616" s="29">
        <f t="shared" si="149"/>
        <v>179647.83540000001</v>
      </c>
      <c r="S616" s="150">
        <f t="shared" si="150"/>
        <v>675.11400000000003</v>
      </c>
      <c r="T616" s="292">
        <v>19320.513784016719</v>
      </c>
      <c r="U616" s="44">
        <v>2025</v>
      </c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  <c r="BO616" s="7"/>
      <c r="BP616" s="7"/>
      <c r="BQ616" s="7"/>
      <c r="BR616" s="7"/>
      <c r="BS616" s="7"/>
      <c r="BT616" s="7"/>
      <c r="BU616" s="7"/>
      <c r="BV616" s="7"/>
      <c r="BW616" s="7"/>
      <c r="BX616" s="7"/>
      <c r="BY616" s="7"/>
      <c r="BZ616" s="7"/>
      <c r="CA616" s="7"/>
      <c r="CB616" s="7"/>
      <c r="CC616" s="7"/>
      <c r="CD616" s="7"/>
    </row>
    <row r="617" spans="1:82" s="2" customFormat="1" ht="12.75" customHeight="1" x14ac:dyDescent="0.2">
      <c r="A617" s="410">
        <v>14</v>
      </c>
      <c r="B617" s="360" t="s">
        <v>442</v>
      </c>
      <c r="C617" s="361" t="s">
        <v>443</v>
      </c>
      <c r="D617" s="361" t="s">
        <v>168</v>
      </c>
      <c r="E617" s="361" t="s">
        <v>109</v>
      </c>
      <c r="F617" s="417"/>
      <c r="G617" s="361" t="s">
        <v>114</v>
      </c>
      <c r="H617" s="360" t="s">
        <v>1110</v>
      </c>
      <c r="I617" s="52">
        <v>2</v>
      </c>
      <c r="J617" s="85">
        <v>2</v>
      </c>
      <c r="K617" s="336">
        <v>201.7</v>
      </c>
      <c r="L617" s="336">
        <v>188.2</v>
      </c>
      <c r="M617" s="336">
        <v>0</v>
      </c>
      <c r="N617" s="52">
        <v>5</v>
      </c>
      <c r="O617" s="29">
        <f>'Раздел 2'!C617</f>
        <v>127567.22959999999</v>
      </c>
      <c r="P617" s="45">
        <v>0</v>
      </c>
      <c r="Q617" s="45">
        <v>0</v>
      </c>
      <c r="R617" s="29">
        <f t="shared" si="149"/>
        <v>127567.22959999999</v>
      </c>
      <c r="S617" s="150">
        <f t="shared" si="150"/>
        <v>677.82799999999997</v>
      </c>
      <c r="T617" s="292">
        <v>16040.043055132044</v>
      </c>
      <c r="U617" s="44">
        <v>2025</v>
      </c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  <c r="BO617" s="7"/>
      <c r="BP617" s="7"/>
      <c r="BQ617" s="7"/>
      <c r="BR617" s="7"/>
      <c r="BS617" s="7"/>
      <c r="BT617" s="7"/>
      <c r="BU617" s="7"/>
      <c r="BV617" s="7"/>
      <c r="BW617" s="7"/>
      <c r="BX617" s="7"/>
      <c r="BY617" s="7"/>
      <c r="BZ617" s="7"/>
      <c r="CA617" s="7"/>
      <c r="CB617" s="7"/>
      <c r="CC617" s="7"/>
      <c r="CD617" s="7"/>
    </row>
    <row r="618" spans="1:82" s="2" customFormat="1" ht="12.75" customHeight="1" x14ac:dyDescent="0.2">
      <c r="A618" s="445">
        <v>15</v>
      </c>
      <c r="B618" s="360" t="s">
        <v>457</v>
      </c>
      <c r="C618" s="361" t="s">
        <v>458</v>
      </c>
      <c r="D618" s="361" t="s">
        <v>168</v>
      </c>
      <c r="E618" s="361" t="s">
        <v>109</v>
      </c>
      <c r="F618" s="417"/>
      <c r="G618" s="361" t="s">
        <v>114</v>
      </c>
      <c r="H618" s="360" t="s">
        <v>1110</v>
      </c>
      <c r="I618" s="52">
        <v>2</v>
      </c>
      <c r="J618" s="85">
        <v>0</v>
      </c>
      <c r="K618" s="336">
        <v>112.2</v>
      </c>
      <c r="L618" s="336">
        <v>112.2</v>
      </c>
      <c r="M618" s="336">
        <v>0</v>
      </c>
      <c r="N618" s="52">
        <v>3</v>
      </c>
      <c r="O618" s="29">
        <f>'Раздел 2'!C618</f>
        <v>82479.790800000002</v>
      </c>
      <c r="P618" s="45">
        <v>0</v>
      </c>
      <c r="Q618" s="45">
        <v>0</v>
      </c>
      <c r="R618" s="29">
        <f t="shared" si="149"/>
        <v>82479.790800000002</v>
      </c>
      <c r="S618" s="150">
        <f t="shared" si="150"/>
        <v>735.11400000000003</v>
      </c>
      <c r="T618" s="292">
        <v>17510.86075588164</v>
      </c>
      <c r="U618" s="44">
        <v>2025</v>
      </c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  <c r="BO618" s="7"/>
      <c r="BP618" s="7"/>
      <c r="BQ618" s="7"/>
      <c r="BR618" s="7"/>
      <c r="BS618" s="7"/>
      <c r="BT618" s="7"/>
      <c r="BU618" s="7"/>
      <c r="BV618" s="7"/>
      <c r="BW618" s="7"/>
      <c r="BX618" s="7"/>
      <c r="BY618" s="7"/>
      <c r="BZ618" s="7"/>
      <c r="CA618" s="7"/>
      <c r="CB618" s="7"/>
      <c r="CC618" s="7"/>
      <c r="CD618" s="7"/>
    </row>
    <row r="619" spans="1:82" s="2" customFormat="1" ht="12.75" customHeight="1" x14ac:dyDescent="0.2">
      <c r="A619" s="410">
        <v>16</v>
      </c>
      <c r="B619" s="360" t="s">
        <v>1152</v>
      </c>
      <c r="C619" s="361" t="s">
        <v>459</v>
      </c>
      <c r="D619" s="361" t="s">
        <v>168</v>
      </c>
      <c r="E619" s="361" t="s">
        <v>109</v>
      </c>
      <c r="F619" s="417"/>
      <c r="G619" s="361" t="s">
        <v>114</v>
      </c>
      <c r="H619" s="360" t="s">
        <v>1110</v>
      </c>
      <c r="I619" s="52">
        <v>2</v>
      </c>
      <c r="J619" s="85">
        <v>2</v>
      </c>
      <c r="K619" s="336">
        <v>407.6</v>
      </c>
      <c r="L619" s="336">
        <v>263.8</v>
      </c>
      <c r="M619" s="336">
        <v>0</v>
      </c>
      <c r="N619" s="52">
        <v>8</v>
      </c>
      <c r="O619" s="29">
        <f>'Раздел 2'!C619</f>
        <v>178811.0264</v>
      </c>
      <c r="P619" s="45">
        <v>0</v>
      </c>
      <c r="Q619" s="45">
        <v>0</v>
      </c>
      <c r="R619" s="29">
        <f t="shared" si="149"/>
        <v>178811.0264</v>
      </c>
      <c r="S619" s="150">
        <f t="shared" si="150"/>
        <v>677.82799999999997</v>
      </c>
      <c r="T619" s="147">
        <v>31057.075508744903</v>
      </c>
      <c r="U619" s="44">
        <v>2025</v>
      </c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  <c r="BO619" s="7"/>
      <c r="BP619" s="7"/>
      <c r="BQ619" s="7"/>
      <c r="BR619" s="7"/>
      <c r="BS619" s="7"/>
      <c r="BT619" s="7"/>
      <c r="BU619" s="7"/>
      <c r="BV619" s="7"/>
      <c r="BW619" s="7"/>
      <c r="BX619" s="7"/>
      <c r="BY619" s="7"/>
      <c r="BZ619" s="7"/>
      <c r="CA619" s="7"/>
      <c r="CB619" s="7"/>
      <c r="CC619" s="7"/>
      <c r="CD619" s="7"/>
    </row>
    <row r="620" spans="1:82" s="2" customFormat="1" ht="12.75" customHeight="1" x14ac:dyDescent="0.2">
      <c r="A620" s="445">
        <v>17</v>
      </c>
      <c r="B620" s="360" t="s">
        <v>460</v>
      </c>
      <c r="C620" s="361" t="s">
        <v>461</v>
      </c>
      <c r="D620" s="361" t="s">
        <v>168</v>
      </c>
      <c r="E620" s="361" t="s">
        <v>109</v>
      </c>
      <c r="F620" s="417"/>
      <c r="G620" s="361" t="s">
        <v>114</v>
      </c>
      <c r="H620" s="360" t="s">
        <v>1110</v>
      </c>
      <c r="I620" s="52">
        <v>1</v>
      </c>
      <c r="J620" s="85">
        <v>2</v>
      </c>
      <c r="K620" s="336">
        <v>356.6</v>
      </c>
      <c r="L620" s="336">
        <v>317.5</v>
      </c>
      <c r="M620" s="336">
        <v>0</v>
      </c>
      <c r="N620" s="52">
        <v>7</v>
      </c>
      <c r="O620" s="29">
        <f>'Раздел 2'!C620</f>
        <v>150848.69499999998</v>
      </c>
      <c r="P620" s="45">
        <v>0</v>
      </c>
      <c r="Q620" s="45">
        <v>0</v>
      </c>
      <c r="R620" s="29">
        <f t="shared" si="149"/>
        <v>150848.69499999998</v>
      </c>
      <c r="S620" s="150">
        <f t="shared" si="150"/>
        <v>475.11399999999992</v>
      </c>
      <c r="T620" s="147">
        <v>22575.573047137324</v>
      </c>
      <c r="U620" s="44">
        <v>2025</v>
      </c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  <c r="BO620" s="7"/>
      <c r="BP620" s="7"/>
      <c r="BQ620" s="7"/>
      <c r="BR620" s="7"/>
      <c r="BS620" s="7"/>
      <c r="BT620" s="7"/>
      <c r="BU620" s="7"/>
      <c r="BV620" s="7"/>
      <c r="BW620" s="7"/>
      <c r="BX620" s="7"/>
      <c r="BY620" s="7"/>
      <c r="BZ620" s="7"/>
      <c r="CA620" s="7"/>
      <c r="CB620" s="7"/>
      <c r="CC620" s="7"/>
      <c r="CD620" s="7"/>
    </row>
    <row r="621" spans="1:82" s="3" customFormat="1" ht="12.75" customHeight="1" x14ac:dyDescent="0.2">
      <c r="A621" s="569" t="s">
        <v>1147</v>
      </c>
      <c r="B621" s="569"/>
      <c r="C621" s="196"/>
      <c r="D621" s="196"/>
      <c r="E621" s="178">
        <v>17</v>
      </c>
      <c r="F621" s="178"/>
      <c r="G621" s="178"/>
      <c r="H621" s="320"/>
      <c r="I621" s="178"/>
      <c r="J621" s="181"/>
      <c r="K621" s="183">
        <f t="shared" ref="K621:R621" si="151">SUM(K604:K620)</f>
        <v>10177.800000000003</v>
      </c>
      <c r="L621" s="183">
        <f t="shared" si="151"/>
        <v>8372.5999999999985</v>
      </c>
      <c r="M621" s="183">
        <f t="shared" si="151"/>
        <v>2475.5</v>
      </c>
      <c r="N621" s="183">
        <f t="shared" si="151"/>
        <v>179</v>
      </c>
      <c r="O621" s="183">
        <f t="shared" si="151"/>
        <v>27197854.284140646</v>
      </c>
      <c r="P621" s="183">
        <f t="shared" si="151"/>
        <v>0</v>
      </c>
      <c r="Q621" s="183">
        <f t="shared" si="151"/>
        <v>0</v>
      </c>
      <c r="R621" s="183">
        <f t="shared" si="151"/>
        <v>27197854.284140646</v>
      </c>
      <c r="S621" s="194"/>
      <c r="T621" s="197"/>
      <c r="U621" s="186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  <c r="BO621" s="7"/>
      <c r="BP621" s="7"/>
      <c r="BQ621" s="7"/>
      <c r="BR621" s="7"/>
      <c r="BS621" s="7"/>
      <c r="BT621" s="7"/>
      <c r="BU621" s="7"/>
      <c r="BV621" s="7"/>
      <c r="BW621" s="7"/>
      <c r="BX621" s="7"/>
      <c r="BY621" s="7"/>
      <c r="BZ621" s="7"/>
      <c r="CA621" s="7"/>
      <c r="CB621" s="7"/>
      <c r="CC621" s="7"/>
      <c r="CD621" s="7"/>
    </row>
    <row r="622" spans="1:82" s="2" customFormat="1" ht="12.75" customHeight="1" x14ac:dyDescent="0.2">
      <c r="A622" s="410">
        <v>1</v>
      </c>
      <c r="B622" s="411" t="s">
        <v>1620</v>
      </c>
      <c r="C622" s="410" t="s">
        <v>1621</v>
      </c>
      <c r="D622" s="410" t="s">
        <v>1260</v>
      </c>
      <c r="E622" s="410" t="s">
        <v>109</v>
      </c>
      <c r="F622" s="413"/>
      <c r="G622" s="410" t="s">
        <v>114</v>
      </c>
      <c r="H622" s="427" t="s">
        <v>104</v>
      </c>
      <c r="I622" s="30">
        <v>6</v>
      </c>
      <c r="J622" s="399">
        <v>2</v>
      </c>
      <c r="K622" s="339">
        <v>1855</v>
      </c>
      <c r="L622" s="339">
        <v>1236.4000000000001</v>
      </c>
      <c r="M622" s="339">
        <v>0</v>
      </c>
      <c r="N622" s="30">
        <v>29</v>
      </c>
      <c r="O622" s="29">
        <f>'Раздел 2'!C622</f>
        <v>10269089.1763152</v>
      </c>
      <c r="P622" s="29">
        <v>0</v>
      </c>
      <c r="Q622" s="29">
        <v>0</v>
      </c>
      <c r="R622" s="29">
        <f t="shared" ref="R622:R644" si="152">O622</f>
        <v>10269089.1763152</v>
      </c>
      <c r="S622" s="150">
        <f>O622/L622</f>
        <v>8305.6366679999992</v>
      </c>
      <c r="T622" s="397">
        <v>40754.379999999997</v>
      </c>
      <c r="U622" s="110">
        <v>2026</v>
      </c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  <c r="BO622" s="7"/>
      <c r="BP622" s="7"/>
      <c r="BQ622" s="7"/>
      <c r="BR622" s="7"/>
      <c r="BS622" s="7"/>
      <c r="BT622" s="7"/>
      <c r="BU622" s="7"/>
      <c r="BV622" s="7"/>
      <c r="BW622" s="7"/>
      <c r="BX622" s="7"/>
      <c r="BY622" s="7"/>
      <c r="BZ622" s="7"/>
      <c r="CA622" s="7"/>
      <c r="CB622" s="7"/>
      <c r="CC622" s="7"/>
      <c r="CD622" s="7"/>
    </row>
    <row r="623" spans="1:82" s="2" customFormat="1" ht="12.75" customHeight="1" x14ac:dyDescent="0.2">
      <c r="A623" s="410">
        <f>A622+1</f>
        <v>2</v>
      </c>
      <c r="B623" s="360" t="s">
        <v>1628</v>
      </c>
      <c r="C623" s="361" t="s">
        <v>1629</v>
      </c>
      <c r="D623" s="361" t="s">
        <v>1260</v>
      </c>
      <c r="E623" s="361">
        <v>1958</v>
      </c>
      <c r="F623" s="417"/>
      <c r="G623" s="361" t="s">
        <v>114</v>
      </c>
      <c r="H623" s="427" t="s">
        <v>104</v>
      </c>
      <c r="I623" s="402">
        <v>2</v>
      </c>
      <c r="J623" s="402">
        <v>3</v>
      </c>
      <c r="K623" s="336">
        <v>985.8</v>
      </c>
      <c r="L623" s="336">
        <v>880.5</v>
      </c>
      <c r="M623" s="336">
        <v>880.5</v>
      </c>
      <c r="N623" s="402">
        <v>16</v>
      </c>
      <c r="O623" s="29">
        <f>'Раздел 2'!C623</f>
        <v>7153597.1110651316</v>
      </c>
      <c r="P623" s="29">
        <v>0</v>
      </c>
      <c r="Q623" s="29">
        <v>0</v>
      </c>
      <c r="R623" s="29">
        <f t="shared" si="152"/>
        <v>7153597.1110651316</v>
      </c>
      <c r="S623" s="150">
        <f>O623/L623</f>
        <v>8124.4714492505755</v>
      </c>
      <c r="T623" s="147">
        <v>40754.379999999997</v>
      </c>
      <c r="U623" s="110">
        <v>2026</v>
      </c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  <c r="BO623" s="7"/>
      <c r="BP623" s="7"/>
      <c r="BQ623" s="7"/>
      <c r="BR623" s="7"/>
      <c r="BS623" s="7"/>
      <c r="BT623" s="7"/>
      <c r="BU623" s="7"/>
      <c r="BV623" s="7"/>
      <c r="BW623" s="7"/>
      <c r="BX623" s="7"/>
      <c r="BY623" s="7"/>
      <c r="BZ623" s="7"/>
      <c r="CA623" s="7"/>
      <c r="CB623" s="7"/>
      <c r="CC623" s="7"/>
      <c r="CD623" s="7"/>
    </row>
    <row r="624" spans="1:82" s="2" customFormat="1" ht="12.75" customHeight="1" x14ac:dyDescent="0.2">
      <c r="A624" s="410">
        <f t="shared" ref="A624:A644" si="153">A623+1</f>
        <v>3</v>
      </c>
      <c r="B624" s="360" t="s">
        <v>1630</v>
      </c>
      <c r="C624" s="361" t="s">
        <v>1631</v>
      </c>
      <c r="D624" s="361" t="s">
        <v>1260</v>
      </c>
      <c r="E624" s="361" t="s">
        <v>109</v>
      </c>
      <c r="F624" s="417"/>
      <c r="G624" s="361" t="s">
        <v>114</v>
      </c>
      <c r="H624" s="427" t="s">
        <v>104</v>
      </c>
      <c r="I624" s="402">
        <v>2</v>
      </c>
      <c r="J624" s="402">
        <v>1</v>
      </c>
      <c r="K624" s="336">
        <v>347.1</v>
      </c>
      <c r="L624" s="336">
        <v>328.1</v>
      </c>
      <c r="M624" s="336">
        <v>328.1</v>
      </c>
      <c r="N624" s="402">
        <v>6</v>
      </c>
      <c r="O624" s="29">
        <f>'Раздел 2'!C624</f>
        <v>3211862.7766</v>
      </c>
      <c r="P624" s="29">
        <v>0</v>
      </c>
      <c r="Q624" s="29">
        <v>0</v>
      </c>
      <c r="R624" s="29">
        <f t="shared" si="152"/>
        <v>3211862.7766</v>
      </c>
      <c r="S624" s="150">
        <f>O624/L624</f>
        <v>9789.2800262115197</v>
      </c>
      <c r="T624" s="297">
        <v>40754.379999999997</v>
      </c>
      <c r="U624" s="110">
        <v>2026</v>
      </c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  <c r="BO624" s="7"/>
      <c r="BP624" s="7"/>
      <c r="BQ624" s="7"/>
      <c r="BR624" s="7"/>
      <c r="BS624" s="7"/>
      <c r="BT624" s="7"/>
      <c r="BU624" s="7"/>
      <c r="BV624" s="7"/>
      <c r="BW624" s="7"/>
      <c r="BX624" s="7"/>
      <c r="BY624" s="7"/>
      <c r="BZ624" s="7"/>
      <c r="CA624" s="7"/>
      <c r="CB624" s="7"/>
      <c r="CC624" s="7"/>
      <c r="CD624" s="7"/>
    </row>
    <row r="625" spans="1:82" s="2" customFormat="1" ht="12.75" customHeight="1" x14ac:dyDescent="0.2">
      <c r="A625" s="410">
        <f t="shared" si="153"/>
        <v>4</v>
      </c>
      <c r="B625" s="360" t="s">
        <v>1633</v>
      </c>
      <c r="C625" s="361" t="s">
        <v>1634</v>
      </c>
      <c r="D625" s="361" t="s">
        <v>1260</v>
      </c>
      <c r="E625" s="361" t="s">
        <v>109</v>
      </c>
      <c r="F625" s="417"/>
      <c r="G625" s="361" t="s">
        <v>114</v>
      </c>
      <c r="H625" s="427" t="s">
        <v>104</v>
      </c>
      <c r="I625" s="402">
        <v>3</v>
      </c>
      <c r="J625" s="402">
        <v>1</v>
      </c>
      <c r="K625" s="336">
        <v>878</v>
      </c>
      <c r="L625" s="336">
        <v>678.8</v>
      </c>
      <c r="M625" s="336">
        <v>675.3</v>
      </c>
      <c r="N625" s="402">
        <v>13</v>
      </c>
      <c r="O625" s="29">
        <f>'Раздел 2'!C625</f>
        <v>5006770.6061221194</v>
      </c>
      <c r="P625" s="29">
        <v>0</v>
      </c>
      <c r="Q625" s="29">
        <v>0</v>
      </c>
      <c r="R625" s="29">
        <f t="shared" si="152"/>
        <v>5006770.6061221194</v>
      </c>
      <c r="S625" s="150">
        <f>O625/L625</f>
        <v>7375.9142694786678</v>
      </c>
      <c r="T625" s="147">
        <v>29534.590000000004</v>
      </c>
      <c r="U625" s="110">
        <v>2026</v>
      </c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  <c r="BO625" s="7"/>
      <c r="BP625" s="7"/>
      <c r="BQ625" s="7"/>
      <c r="BR625" s="7"/>
      <c r="BS625" s="7"/>
      <c r="BT625" s="7"/>
      <c r="BU625" s="7"/>
      <c r="BV625" s="7"/>
      <c r="BW625" s="7"/>
      <c r="BX625" s="7"/>
      <c r="BY625" s="7"/>
      <c r="BZ625" s="7"/>
      <c r="CA625" s="7"/>
      <c r="CB625" s="7"/>
      <c r="CC625" s="7"/>
      <c r="CD625" s="7"/>
    </row>
    <row r="626" spans="1:82" s="2" customFormat="1" ht="12.75" customHeight="1" x14ac:dyDescent="0.2">
      <c r="A626" s="410">
        <f t="shared" si="153"/>
        <v>5</v>
      </c>
      <c r="B626" s="427" t="s">
        <v>1153</v>
      </c>
      <c r="C626" s="426" t="s">
        <v>466</v>
      </c>
      <c r="D626" s="426" t="s">
        <v>168</v>
      </c>
      <c r="E626" s="426" t="s">
        <v>109</v>
      </c>
      <c r="F626" s="722"/>
      <c r="G626" s="410" t="s">
        <v>114</v>
      </c>
      <c r="H626" s="427" t="s">
        <v>1110</v>
      </c>
      <c r="I626" s="101">
        <v>2</v>
      </c>
      <c r="J626" s="101">
        <v>2</v>
      </c>
      <c r="K626" s="105">
        <v>78</v>
      </c>
      <c r="L626" s="105">
        <v>78</v>
      </c>
      <c r="M626" s="105">
        <v>0</v>
      </c>
      <c r="N626" s="104">
        <v>4</v>
      </c>
      <c r="O626" s="29">
        <f>'Раздел 2'!C626</f>
        <v>51838.36</v>
      </c>
      <c r="P626" s="105">
        <v>0</v>
      </c>
      <c r="Q626" s="105">
        <v>0</v>
      </c>
      <c r="R626" s="430">
        <f t="shared" si="152"/>
        <v>51838.36</v>
      </c>
      <c r="S626" s="431">
        <f>R626/L626</f>
        <v>664.59435897435901</v>
      </c>
      <c r="T626" s="147">
        <v>17510.86075588164</v>
      </c>
      <c r="U626" s="110">
        <v>2026</v>
      </c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  <c r="BO626" s="7"/>
      <c r="BP626" s="7"/>
      <c r="BQ626" s="7"/>
      <c r="BR626" s="7"/>
      <c r="BS626" s="7"/>
      <c r="BT626" s="7"/>
      <c r="BU626" s="7"/>
      <c r="BV626" s="7"/>
      <c r="BW626" s="7"/>
      <c r="BX626" s="7"/>
      <c r="BY626" s="7"/>
      <c r="BZ626" s="7"/>
      <c r="CA626" s="7"/>
      <c r="CB626" s="7"/>
      <c r="CC626" s="7"/>
      <c r="CD626" s="7"/>
    </row>
    <row r="627" spans="1:82" s="2" customFormat="1" ht="12.75" customHeight="1" x14ac:dyDescent="0.2">
      <c r="A627" s="410">
        <f t="shared" si="153"/>
        <v>6</v>
      </c>
      <c r="B627" s="411" t="s">
        <v>444</v>
      </c>
      <c r="C627" s="410" t="s">
        <v>445</v>
      </c>
      <c r="D627" s="410" t="s">
        <v>168</v>
      </c>
      <c r="E627" s="410" t="s">
        <v>52</v>
      </c>
      <c r="F627" s="413"/>
      <c r="G627" s="410" t="s">
        <v>114</v>
      </c>
      <c r="H627" s="427" t="s">
        <v>104</v>
      </c>
      <c r="I627" s="30">
        <v>2</v>
      </c>
      <c r="J627" s="95">
        <v>1</v>
      </c>
      <c r="K627" s="339">
        <v>660.63</v>
      </c>
      <c r="L627" s="339">
        <v>421.2</v>
      </c>
      <c r="M627" s="339">
        <v>0</v>
      </c>
      <c r="N627" s="30">
        <v>8</v>
      </c>
      <c r="O627" s="29">
        <f>'Раздел 2'!C627</f>
        <v>284358.01679999998</v>
      </c>
      <c r="P627" s="29">
        <v>0</v>
      </c>
      <c r="Q627" s="29">
        <v>0</v>
      </c>
      <c r="R627" s="29">
        <f t="shared" si="152"/>
        <v>284358.01679999998</v>
      </c>
      <c r="S627" s="150">
        <f t="shared" ref="S627:S644" si="154">O627/L627</f>
        <v>675.11400000000003</v>
      </c>
      <c r="T627" s="147">
        <v>29045.72964948984</v>
      </c>
      <c r="U627" s="110">
        <v>2026</v>
      </c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  <c r="BO627" s="7"/>
      <c r="BP627" s="7"/>
      <c r="BQ627" s="7"/>
      <c r="BR627" s="7"/>
      <c r="BS627" s="7"/>
      <c r="BT627" s="7"/>
      <c r="BU627" s="7"/>
      <c r="BV627" s="7"/>
      <c r="BW627" s="7"/>
      <c r="BX627" s="7"/>
      <c r="BY627" s="7"/>
      <c r="BZ627" s="7"/>
      <c r="CA627" s="7"/>
      <c r="CB627" s="7"/>
      <c r="CC627" s="7"/>
      <c r="CD627" s="7"/>
    </row>
    <row r="628" spans="1:82" s="2" customFormat="1" ht="12.75" customHeight="1" x14ac:dyDescent="0.2">
      <c r="A628" s="410">
        <f t="shared" si="153"/>
        <v>7</v>
      </c>
      <c r="B628" s="411" t="s">
        <v>446</v>
      </c>
      <c r="C628" s="410" t="s">
        <v>447</v>
      </c>
      <c r="D628" s="410" t="s">
        <v>168</v>
      </c>
      <c r="E628" s="410" t="s">
        <v>55</v>
      </c>
      <c r="F628" s="413"/>
      <c r="G628" s="410" t="s">
        <v>114</v>
      </c>
      <c r="H628" s="411" t="s">
        <v>1101</v>
      </c>
      <c r="I628" s="30">
        <v>2</v>
      </c>
      <c r="J628" s="95">
        <v>1</v>
      </c>
      <c r="K628" s="339">
        <v>347.2</v>
      </c>
      <c r="L628" s="339">
        <v>317.60000000000002</v>
      </c>
      <c r="M628" s="339">
        <v>0</v>
      </c>
      <c r="N628" s="30">
        <v>8</v>
      </c>
      <c r="O628" s="29">
        <f>'Раздел 2'!C628</f>
        <v>214416.20640000002</v>
      </c>
      <c r="P628" s="29">
        <v>0</v>
      </c>
      <c r="Q628" s="29">
        <v>0</v>
      </c>
      <c r="R628" s="29">
        <f t="shared" si="152"/>
        <v>214416.20640000002</v>
      </c>
      <c r="S628" s="150">
        <f t="shared" si="154"/>
        <v>675.11400000000003</v>
      </c>
      <c r="T628" s="147">
        <v>19455.420291550341</v>
      </c>
      <c r="U628" s="110">
        <v>2026</v>
      </c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  <c r="BO628" s="7"/>
      <c r="BP628" s="7"/>
      <c r="BQ628" s="7"/>
      <c r="BR628" s="7"/>
      <c r="BS628" s="7"/>
      <c r="BT628" s="7"/>
      <c r="BU628" s="7"/>
      <c r="BV628" s="7"/>
      <c r="BW628" s="7"/>
      <c r="BX628" s="7"/>
      <c r="BY628" s="7"/>
      <c r="BZ628" s="7"/>
      <c r="CA628" s="7"/>
      <c r="CB628" s="7"/>
      <c r="CC628" s="7"/>
      <c r="CD628" s="7"/>
    </row>
    <row r="629" spans="1:82" s="2" customFormat="1" ht="12.75" customHeight="1" x14ac:dyDescent="0.2">
      <c r="A629" s="410">
        <f t="shared" si="153"/>
        <v>8</v>
      </c>
      <c r="B629" s="411" t="s">
        <v>448</v>
      </c>
      <c r="C629" s="410" t="s">
        <v>449</v>
      </c>
      <c r="D629" s="410" t="s">
        <v>168</v>
      </c>
      <c r="E629" s="410" t="s">
        <v>109</v>
      </c>
      <c r="F629" s="413"/>
      <c r="G629" s="410" t="s">
        <v>114</v>
      </c>
      <c r="H629" s="523" t="s">
        <v>104</v>
      </c>
      <c r="I629" s="399">
        <v>4</v>
      </c>
      <c r="J629" s="95">
        <v>1</v>
      </c>
      <c r="K629" s="339">
        <v>1751.9</v>
      </c>
      <c r="L629" s="339">
        <v>1656.9</v>
      </c>
      <c r="M629" s="339">
        <v>0</v>
      </c>
      <c r="N629" s="399">
        <v>11</v>
      </c>
      <c r="O629" s="29">
        <f>'Раздел 2'!C629</f>
        <v>385196.11200000002</v>
      </c>
      <c r="P629" s="29">
        <v>0</v>
      </c>
      <c r="Q629" s="29">
        <v>0</v>
      </c>
      <c r="R629" s="29">
        <f t="shared" si="152"/>
        <v>385196.11200000002</v>
      </c>
      <c r="S629" s="150">
        <f t="shared" si="154"/>
        <v>232.48</v>
      </c>
      <c r="T629" s="147">
        <v>19580.572079421287</v>
      </c>
      <c r="U629" s="110">
        <v>2026</v>
      </c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  <c r="BO629" s="7"/>
      <c r="BP629" s="7"/>
      <c r="BQ629" s="7"/>
      <c r="BR629" s="7"/>
      <c r="BS629" s="7"/>
      <c r="BT629" s="7"/>
      <c r="BU629" s="7"/>
      <c r="BV629" s="7"/>
      <c r="BW629" s="7"/>
      <c r="BX629" s="7"/>
      <c r="BY629" s="7"/>
      <c r="BZ629" s="7"/>
      <c r="CA629" s="7"/>
      <c r="CB629" s="7"/>
      <c r="CC629" s="7"/>
      <c r="CD629" s="7"/>
    </row>
    <row r="630" spans="1:82" s="2" customFormat="1" ht="12.75" customHeight="1" x14ac:dyDescent="0.2">
      <c r="A630" s="410">
        <f t="shared" si="153"/>
        <v>9</v>
      </c>
      <c r="B630" s="422" t="s">
        <v>435</v>
      </c>
      <c r="C630" s="423" t="s">
        <v>436</v>
      </c>
      <c r="D630" s="423" t="s">
        <v>168</v>
      </c>
      <c r="E630" s="423" t="s">
        <v>53</v>
      </c>
      <c r="F630" s="423"/>
      <c r="G630" s="410" t="s">
        <v>114</v>
      </c>
      <c r="H630" s="411" t="s">
        <v>105</v>
      </c>
      <c r="I630" s="335">
        <v>2</v>
      </c>
      <c r="J630" s="124">
        <v>2</v>
      </c>
      <c r="K630" s="341">
        <v>846.2</v>
      </c>
      <c r="L630" s="341">
        <v>764.3</v>
      </c>
      <c r="M630" s="339">
        <v>0</v>
      </c>
      <c r="N630" s="124">
        <v>12</v>
      </c>
      <c r="O630" s="29">
        <f>'Раздел 2'!C630</f>
        <v>518063.94039999996</v>
      </c>
      <c r="P630" s="94">
        <v>0</v>
      </c>
      <c r="Q630" s="94">
        <v>0</v>
      </c>
      <c r="R630" s="29">
        <f t="shared" si="152"/>
        <v>518063.94039999996</v>
      </c>
      <c r="S630" s="150">
        <f t="shared" si="154"/>
        <v>677.82799999999997</v>
      </c>
      <c r="T630" s="147">
        <v>19703.825645501438</v>
      </c>
      <c r="U630" s="110">
        <v>2026</v>
      </c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  <c r="BO630" s="7"/>
      <c r="BP630" s="7"/>
      <c r="BQ630" s="7"/>
      <c r="BR630" s="7"/>
      <c r="BS630" s="7"/>
      <c r="BT630" s="7"/>
      <c r="BU630" s="7"/>
      <c r="BV630" s="7"/>
      <c r="BW630" s="7"/>
      <c r="BX630" s="7"/>
      <c r="BY630" s="7"/>
      <c r="BZ630" s="7"/>
      <c r="CA630" s="7"/>
      <c r="CB630" s="7"/>
      <c r="CC630" s="7"/>
      <c r="CD630" s="7"/>
    </row>
    <row r="631" spans="1:82" s="2" customFormat="1" ht="11.25" customHeight="1" x14ac:dyDescent="0.2">
      <c r="A631" s="410">
        <f t="shared" si="153"/>
        <v>10</v>
      </c>
      <c r="B631" s="411" t="s">
        <v>464</v>
      </c>
      <c r="C631" s="410" t="s">
        <v>465</v>
      </c>
      <c r="D631" s="410" t="s">
        <v>168</v>
      </c>
      <c r="E631" s="410" t="s">
        <v>53</v>
      </c>
      <c r="F631" s="413"/>
      <c r="G631" s="410" t="s">
        <v>114</v>
      </c>
      <c r="H631" s="427" t="s">
        <v>104</v>
      </c>
      <c r="I631" s="399">
        <v>2</v>
      </c>
      <c r="J631" s="95">
        <v>1</v>
      </c>
      <c r="K631" s="339">
        <v>437</v>
      </c>
      <c r="L631" s="339">
        <v>398.5</v>
      </c>
      <c r="M631" s="339">
        <v>0</v>
      </c>
      <c r="N631" s="399">
        <v>10</v>
      </c>
      <c r="O631" s="29">
        <f>'Раздел 2'!C631</f>
        <v>269032.929</v>
      </c>
      <c r="P631" s="29">
        <v>0</v>
      </c>
      <c r="Q631" s="29">
        <v>0</v>
      </c>
      <c r="R631" s="29">
        <f t="shared" si="152"/>
        <v>269032.929</v>
      </c>
      <c r="S631" s="150">
        <f t="shared" si="154"/>
        <v>675.11400000000003</v>
      </c>
      <c r="T631" s="169">
        <v>20307.921353941081</v>
      </c>
      <c r="U631" s="110">
        <v>2026</v>
      </c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  <c r="BO631" s="7"/>
      <c r="BP631" s="7"/>
      <c r="BQ631" s="7"/>
      <c r="BR631" s="7"/>
      <c r="BS631" s="7"/>
      <c r="BT631" s="7"/>
      <c r="BU631" s="7"/>
      <c r="BV631" s="7"/>
      <c r="BW631" s="7"/>
      <c r="BX631" s="7"/>
      <c r="BY631" s="7"/>
      <c r="BZ631" s="7"/>
      <c r="CA631" s="7"/>
      <c r="CB631" s="7"/>
      <c r="CC631" s="7"/>
      <c r="CD631" s="7"/>
    </row>
    <row r="632" spans="1:82" s="2" customFormat="1" ht="11.25" customHeight="1" x14ac:dyDescent="0.2">
      <c r="A632" s="410">
        <f t="shared" si="153"/>
        <v>11</v>
      </c>
      <c r="B632" s="411" t="s">
        <v>453</v>
      </c>
      <c r="C632" s="410" t="s">
        <v>454</v>
      </c>
      <c r="D632" s="410" t="s">
        <v>168</v>
      </c>
      <c r="E632" s="410" t="s">
        <v>46</v>
      </c>
      <c r="F632" s="413"/>
      <c r="G632" s="410" t="s">
        <v>114</v>
      </c>
      <c r="H632" s="523" t="s">
        <v>104</v>
      </c>
      <c r="I632" s="30">
        <v>2</v>
      </c>
      <c r="J632" s="95">
        <v>1</v>
      </c>
      <c r="K632" s="339">
        <v>543.6</v>
      </c>
      <c r="L632" s="339">
        <v>315</v>
      </c>
      <c r="M632" s="339">
        <v>0</v>
      </c>
      <c r="N632" s="399">
        <v>8</v>
      </c>
      <c r="O632" s="29">
        <f>'Раздел 2'!C632</f>
        <v>212660.91</v>
      </c>
      <c r="P632" s="29">
        <v>0</v>
      </c>
      <c r="Q632" s="29">
        <v>0</v>
      </c>
      <c r="R632" s="29">
        <f t="shared" si="152"/>
        <v>212660.91</v>
      </c>
      <c r="S632" s="150">
        <f t="shared" si="154"/>
        <v>675.11400000000003</v>
      </c>
      <c r="T632" s="168">
        <v>31958.122408404673</v>
      </c>
      <c r="U632" s="110">
        <v>2026</v>
      </c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  <c r="BO632" s="7"/>
      <c r="BP632" s="7"/>
      <c r="BQ632" s="7"/>
      <c r="BR632" s="7"/>
      <c r="BS632" s="7"/>
      <c r="BT632" s="7"/>
      <c r="BU632" s="7"/>
      <c r="BV632" s="7"/>
      <c r="BW632" s="7"/>
      <c r="BX632" s="7"/>
      <c r="BY632" s="7"/>
      <c r="BZ632" s="7"/>
      <c r="CA632" s="7"/>
      <c r="CB632" s="7"/>
      <c r="CC632" s="7"/>
      <c r="CD632" s="7"/>
    </row>
    <row r="633" spans="1:82" s="175" customFormat="1" ht="12" x14ac:dyDescent="0.2">
      <c r="A633" s="410">
        <f t="shared" si="153"/>
        <v>12</v>
      </c>
      <c r="B633" s="411" t="s">
        <v>437</v>
      </c>
      <c r="C633" s="410" t="s">
        <v>438</v>
      </c>
      <c r="D633" s="410" t="s">
        <v>168</v>
      </c>
      <c r="E633" s="410" t="s">
        <v>52</v>
      </c>
      <c r="F633" s="413"/>
      <c r="G633" s="410" t="s">
        <v>114</v>
      </c>
      <c r="H633" s="411" t="s">
        <v>105</v>
      </c>
      <c r="I633" s="399">
        <v>2</v>
      </c>
      <c r="J633" s="95">
        <v>1</v>
      </c>
      <c r="K633" s="339">
        <v>419.8</v>
      </c>
      <c r="L633" s="339">
        <v>404.6</v>
      </c>
      <c r="M633" s="339">
        <v>0</v>
      </c>
      <c r="N633" s="95">
        <v>8</v>
      </c>
      <c r="O633" s="29">
        <f>'Раздел 2'!C633</f>
        <v>273151.12440000003</v>
      </c>
      <c r="P633" s="29">
        <v>0</v>
      </c>
      <c r="Q633" s="29">
        <v>0</v>
      </c>
      <c r="R633" s="29">
        <f t="shared" si="152"/>
        <v>273151.12440000003</v>
      </c>
      <c r="S633" s="150">
        <f t="shared" si="154"/>
        <v>675.11400000000003</v>
      </c>
      <c r="T633" s="292">
        <v>18465.367279978138</v>
      </c>
      <c r="U633" s="110">
        <v>2026</v>
      </c>
      <c r="V633" s="174"/>
      <c r="W633" s="174"/>
      <c r="X633" s="174"/>
      <c r="Y633" s="174"/>
      <c r="Z633" s="174"/>
      <c r="AA633" s="174"/>
      <c r="AB633" s="174"/>
      <c r="AC633" s="174"/>
      <c r="AD633" s="174"/>
      <c r="AE633" s="174"/>
      <c r="AF633" s="174"/>
      <c r="AG633" s="174"/>
      <c r="AH633" s="174"/>
      <c r="AI633" s="174"/>
      <c r="AJ633" s="174"/>
      <c r="AK633" s="174"/>
      <c r="AL633" s="174"/>
      <c r="AM633" s="174"/>
      <c r="AN633" s="174"/>
      <c r="AO633" s="174"/>
      <c r="AP633" s="174"/>
      <c r="AQ633" s="174"/>
      <c r="AR633" s="174"/>
      <c r="AS633" s="174"/>
      <c r="AT633" s="174"/>
      <c r="AU633" s="174"/>
      <c r="AV633" s="174"/>
      <c r="AW633" s="174"/>
      <c r="AX633" s="174"/>
      <c r="AY633" s="174"/>
      <c r="AZ633" s="174"/>
      <c r="BA633" s="174"/>
      <c r="BB633" s="174"/>
      <c r="BC633" s="174"/>
      <c r="BD633" s="174"/>
      <c r="BE633" s="174"/>
      <c r="BF633" s="174"/>
      <c r="BG633" s="174"/>
      <c r="BH633" s="174"/>
      <c r="BI633" s="174"/>
      <c r="BJ633" s="174"/>
      <c r="BK633" s="174"/>
      <c r="BL633" s="174"/>
      <c r="BM633" s="174"/>
      <c r="BN633" s="174"/>
      <c r="BO633" s="174"/>
      <c r="BP633" s="174"/>
      <c r="BQ633" s="174"/>
      <c r="BR633" s="174"/>
      <c r="BS633" s="174"/>
      <c r="BT633" s="174"/>
      <c r="BU633" s="174"/>
      <c r="BV633" s="174"/>
      <c r="BW633" s="174"/>
      <c r="BX633" s="174"/>
      <c r="BY633" s="174"/>
      <c r="BZ633" s="174"/>
      <c r="CA633" s="174"/>
      <c r="CB633" s="174"/>
      <c r="CC633" s="174"/>
      <c r="CD633" s="174"/>
    </row>
    <row r="634" spans="1:82" s="2" customFormat="1" ht="11.25" customHeight="1" x14ac:dyDescent="0.2">
      <c r="A634" s="410">
        <f t="shared" si="153"/>
        <v>13</v>
      </c>
      <c r="B634" s="411" t="s">
        <v>439</v>
      </c>
      <c r="C634" s="410" t="s">
        <v>440</v>
      </c>
      <c r="D634" s="410" t="s">
        <v>168</v>
      </c>
      <c r="E634" s="410" t="s">
        <v>57</v>
      </c>
      <c r="F634" s="413"/>
      <c r="G634" s="410" t="s">
        <v>114</v>
      </c>
      <c r="H634" s="427" t="s">
        <v>104</v>
      </c>
      <c r="I634" s="30">
        <v>2</v>
      </c>
      <c r="J634" s="95">
        <v>1</v>
      </c>
      <c r="K634" s="339">
        <v>530.29999999999995</v>
      </c>
      <c r="L634" s="339">
        <v>452</v>
      </c>
      <c r="M634" s="339">
        <v>0</v>
      </c>
      <c r="N634" s="30">
        <v>12</v>
      </c>
      <c r="O634" s="29">
        <f>'Раздел 2'!C634</f>
        <v>305151.52799999999</v>
      </c>
      <c r="P634" s="29">
        <v>0</v>
      </c>
      <c r="Q634" s="29">
        <v>0</v>
      </c>
      <c r="R634" s="29">
        <f t="shared" si="152"/>
        <v>305151.52799999999</v>
      </c>
      <c r="S634" s="150">
        <f t="shared" si="154"/>
        <v>675.11400000000003</v>
      </c>
      <c r="T634" s="168">
        <v>18688.855476034965</v>
      </c>
      <c r="U634" s="110">
        <v>2026</v>
      </c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  <c r="BO634" s="7"/>
      <c r="BP634" s="7"/>
      <c r="BQ634" s="7"/>
      <c r="BR634" s="7"/>
      <c r="BS634" s="7"/>
      <c r="BT634" s="7"/>
      <c r="BU634" s="7"/>
      <c r="BV634" s="7"/>
      <c r="BW634" s="7"/>
      <c r="BX634" s="7"/>
      <c r="BY634" s="7"/>
      <c r="BZ634" s="7"/>
      <c r="CA634" s="7"/>
      <c r="CB634" s="7"/>
      <c r="CC634" s="7"/>
      <c r="CD634" s="7"/>
    </row>
    <row r="635" spans="1:82" s="2" customFormat="1" ht="11.25" customHeight="1" x14ac:dyDescent="0.2">
      <c r="A635" s="410">
        <f t="shared" si="153"/>
        <v>14</v>
      </c>
      <c r="B635" s="411" t="s">
        <v>788</v>
      </c>
      <c r="C635" s="410" t="s">
        <v>789</v>
      </c>
      <c r="D635" s="410" t="s">
        <v>174</v>
      </c>
      <c r="E635" s="410" t="s">
        <v>62</v>
      </c>
      <c r="F635" s="413"/>
      <c r="G635" s="410" t="s">
        <v>114</v>
      </c>
      <c r="H635" s="411" t="s">
        <v>1110</v>
      </c>
      <c r="I635" s="399">
        <v>2</v>
      </c>
      <c r="J635" s="95">
        <v>1</v>
      </c>
      <c r="K635" s="339">
        <v>358.6</v>
      </c>
      <c r="L635" s="339">
        <v>332.8</v>
      </c>
      <c r="M635" s="339">
        <v>0</v>
      </c>
      <c r="N635" s="399">
        <v>8</v>
      </c>
      <c r="O635" s="29">
        <f>'Раздел 2'!C635</f>
        <v>224677.93920000002</v>
      </c>
      <c r="P635" s="29">
        <v>0</v>
      </c>
      <c r="Q635" s="29">
        <v>0</v>
      </c>
      <c r="R635" s="29">
        <f t="shared" si="152"/>
        <v>224677.93920000002</v>
      </c>
      <c r="S635" s="150">
        <f t="shared" si="154"/>
        <v>675.11400000000003</v>
      </c>
      <c r="T635" s="168">
        <v>18868.373398615251</v>
      </c>
      <c r="U635" s="110">
        <v>2026</v>
      </c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  <c r="BO635" s="7"/>
      <c r="BP635" s="7"/>
      <c r="BQ635" s="7"/>
      <c r="BR635" s="7"/>
      <c r="BS635" s="7"/>
      <c r="BT635" s="7"/>
      <c r="BU635" s="7"/>
      <c r="BV635" s="7"/>
      <c r="BW635" s="7"/>
      <c r="BX635" s="7"/>
      <c r="BY635" s="7"/>
      <c r="BZ635" s="7"/>
      <c r="CA635" s="7"/>
      <c r="CB635" s="7"/>
      <c r="CC635" s="7"/>
      <c r="CD635" s="7"/>
    </row>
    <row r="636" spans="1:82" s="2" customFormat="1" ht="11.25" customHeight="1" x14ac:dyDescent="0.2">
      <c r="A636" s="410">
        <f t="shared" si="153"/>
        <v>15</v>
      </c>
      <c r="B636" s="411" t="s">
        <v>778</v>
      </c>
      <c r="C636" s="410" t="s">
        <v>779</v>
      </c>
      <c r="D636" s="410" t="s">
        <v>174</v>
      </c>
      <c r="E636" s="410" t="s">
        <v>109</v>
      </c>
      <c r="F636" s="413"/>
      <c r="G636" s="410" t="s">
        <v>114</v>
      </c>
      <c r="H636" s="411" t="s">
        <v>1110</v>
      </c>
      <c r="I636" s="399">
        <v>2</v>
      </c>
      <c r="J636" s="95">
        <v>3</v>
      </c>
      <c r="K636" s="339">
        <v>1253.8</v>
      </c>
      <c r="L636" s="339">
        <v>847</v>
      </c>
      <c r="M636" s="339">
        <v>0</v>
      </c>
      <c r="N636" s="399">
        <v>20</v>
      </c>
      <c r="O636" s="29">
        <f>'Раздел 2'!C636</f>
        <v>348350.77200000006</v>
      </c>
      <c r="P636" s="29">
        <v>0</v>
      </c>
      <c r="Q636" s="29">
        <v>0</v>
      </c>
      <c r="R636" s="29">
        <f t="shared" si="152"/>
        <v>348350.77200000006</v>
      </c>
      <c r="S636" s="150">
        <f t="shared" si="154"/>
        <v>411.27600000000007</v>
      </c>
      <c r="T636" s="168">
        <v>29754.045924893431</v>
      </c>
      <c r="U636" s="110">
        <v>2026</v>
      </c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  <c r="BO636" s="7"/>
      <c r="BP636" s="7"/>
      <c r="BQ636" s="7"/>
      <c r="BR636" s="7"/>
      <c r="BS636" s="7"/>
      <c r="BT636" s="7"/>
      <c r="BU636" s="7"/>
      <c r="BV636" s="7"/>
      <c r="BW636" s="7"/>
      <c r="BX636" s="7"/>
      <c r="BY636" s="7"/>
      <c r="BZ636" s="7"/>
      <c r="CA636" s="7"/>
      <c r="CB636" s="7"/>
      <c r="CC636" s="7"/>
      <c r="CD636" s="7"/>
    </row>
    <row r="637" spans="1:82" s="2" customFormat="1" ht="11.25" customHeight="1" x14ac:dyDescent="0.2">
      <c r="A637" s="410">
        <f t="shared" si="153"/>
        <v>16</v>
      </c>
      <c r="B637" s="411" t="s">
        <v>771</v>
      </c>
      <c r="C637" s="410" t="s">
        <v>772</v>
      </c>
      <c r="D637" s="410" t="s">
        <v>174</v>
      </c>
      <c r="E637" s="410" t="s">
        <v>50</v>
      </c>
      <c r="F637" s="413"/>
      <c r="G637" s="413" t="s">
        <v>113</v>
      </c>
      <c r="H637" s="427" t="s">
        <v>104</v>
      </c>
      <c r="I637" s="399">
        <v>2</v>
      </c>
      <c r="J637" s="95">
        <v>3</v>
      </c>
      <c r="K637" s="339">
        <v>1444.6</v>
      </c>
      <c r="L637" s="339">
        <v>1371</v>
      </c>
      <c r="M637" s="339">
        <v>0</v>
      </c>
      <c r="N637" s="399">
        <v>25</v>
      </c>
      <c r="O637" s="29">
        <f>'Раздел 2'!C637</f>
        <v>481599.39600000001</v>
      </c>
      <c r="P637" s="29">
        <v>0</v>
      </c>
      <c r="Q637" s="29">
        <v>0</v>
      </c>
      <c r="R637" s="29">
        <f t="shared" si="152"/>
        <v>481599.39600000001</v>
      </c>
      <c r="S637" s="150">
        <f t="shared" si="154"/>
        <v>351.27600000000001</v>
      </c>
      <c r="T637" s="168">
        <v>19871.232902460579</v>
      </c>
      <c r="U637" s="110">
        <v>2026</v>
      </c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  <c r="BO637" s="7"/>
      <c r="BP637" s="7"/>
      <c r="BQ637" s="7"/>
      <c r="BR637" s="7"/>
      <c r="BS637" s="7"/>
      <c r="BT637" s="7"/>
      <c r="BU637" s="7"/>
      <c r="BV637" s="7"/>
      <c r="BW637" s="7"/>
      <c r="BX637" s="7"/>
      <c r="BY637" s="7"/>
      <c r="BZ637" s="7"/>
      <c r="CA637" s="7"/>
      <c r="CB637" s="7"/>
      <c r="CC637" s="7"/>
      <c r="CD637" s="7"/>
    </row>
    <row r="638" spans="1:82" s="2" customFormat="1" ht="11.25" customHeight="1" x14ac:dyDescent="0.2">
      <c r="A638" s="410">
        <f t="shared" si="153"/>
        <v>17</v>
      </c>
      <c r="B638" s="411" t="s">
        <v>780</v>
      </c>
      <c r="C638" s="410" t="s">
        <v>781</v>
      </c>
      <c r="D638" s="410" t="s">
        <v>174</v>
      </c>
      <c r="E638" s="410" t="s">
        <v>55</v>
      </c>
      <c r="F638" s="413"/>
      <c r="G638" s="410" t="s">
        <v>114</v>
      </c>
      <c r="H638" s="411" t="s">
        <v>1110</v>
      </c>
      <c r="I638" s="399">
        <v>2</v>
      </c>
      <c r="J638" s="95">
        <v>1</v>
      </c>
      <c r="K638" s="339">
        <v>283.3</v>
      </c>
      <c r="L638" s="339">
        <v>270.7</v>
      </c>
      <c r="M638" s="339">
        <v>0</v>
      </c>
      <c r="N638" s="399">
        <v>8</v>
      </c>
      <c r="O638" s="29">
        <f>'Раздел 2'!C638</f>
        <v>182753.35980000001</v>
      </c>
      <c r="P638" s="29">
        <v>0</v>
      </c>
      <c r="Q638" s="29">
        <v>0</v>
      </c>
      <c r="R638" s="29">
        <f t="shared" si="152"/>
        <v>182753.35980000001</v>
      </c>
      <c r="S638" s="150">
        <f t="shared" si="154"/>
        <v>675.11400000000003</v>
      </c>
      <c r="T638" s="168">
        <v>15663.094541851569</v>
      </c>
      <c r="U638" s="110">
        <v>2026</v>
      </c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  <c r="BO638" s="7"/>
      <c r="BP638" s="7"/>
      <c r="BQ638" s="7"/>
      <c r="BR638" s="7"/>
      <c r="BS638" s="7"/>
      <c r="BT638" s="7"/>
      <c r="BU638" s="7"/>
      <c r="BV638" s="7"/>
      <c r="BW638" s="7"/>
      <c r="BX638" s="7"/>
      <c r="BY638" s="7"/>
      <c r="BZ638" s="7"/>
      <c r="CA638" s="7"/>
      <c r="CB638" s="7"/>
      <c r="CC638" s="7"/>
      <c r="CD638" s="7"/>
    </row>
    <row r="639" spans="1:82" s="2" customFormat="1" ht="11.25" customHeight="1" x14ac:dyDescent="0.2">
      <c r="A639" s="410">
        <f t="shared" si="153"/>
        <v>18</v>
      </c>
      <c r="B639" s="411" t="s">
        <v>775</v>
      </c>
      <c r="C639" s="410" t="s">
        <v>776</v>
      </c>
      <c r="D639" s="410" t="s">
        <v>174</v>
      </c>
      <c r="E639" s="410" t="s">
        <v>46</v>
      </c>
      <c r="F639" s="413"/>
      <c r="G639" s="410" t="s">
        <v>114</v>
      </c>
      <c r="H639" s="411" t="s">
        <v>1110</v>
      </c>
      <c r="I639" s="399">
        <v>2</v>
      </c>
      <c r="J639" s="95">
        <v>1</v>
      </c>
      <c r="K639" s="339">
        <v>103.2</v>
      </c>
      <c r="L639" s="339">
        <v>93.3</v>
      </c>
      <c r="M639" s="339">
        <v>0</v>
      </c>
      <c r="N639" s="399">
        <v>3</v>
      </c>
      <c r="O639" s="29">
        <f>'Раздел 2'!C639</f>
        <v>68586.136200000008</v>
      </c>
      <c r="P639" s="29">
        <v>0</v>
      </c>
      <c r="Q639" s="29">
        <v>0</v>
      </c>
      <c r="R639" s="29">
        <f t="shared" si="152"/>
        <v>68586.136200000008</v>
      </c>
      <c r="S639" s="150">
        <f t="shared" si="154"/>
        <v>735.11400000000015</v>
      </c>
      <c r="T639" s="168">
        <v>22233.059353056997</v>
      </c>
      <c r="U639" s="110">
        <v>2026</v>
      </c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  <c r="BO639" s="7"/>
      <c r="BP639" s="7"/>
      <c r="BQ639" s="7"/>
      <c r="BR639" s="7"/>
      <c r="BS639" s="7"/>
      <c r="BT639" s="7"/>
      <c r="BU639" s="7"/>
      <c r="BV639" s="7"/>
      <c r="BW639" s="7"/>
      <c r="BX639" s="7"/>
      <c r="BY639" s="7"/>
      <c r="BZ639" s="7"/>
      <c r="CA639" s="7"/>
      <c r="CB639" s="7"/>
      <c r="CC639" s="7"/>
      <c r="CD639" s="7"/>
    </row>
    <row r="640" spans="1:82" s="2" customFormat="1" ht="11.25" customHeight="1" x14ac:dyDescent="0.2">
      <c r="A640" s="410">
        <f t="shared" si="153"/>
        <v>19</v>
      </c>
      <c r="B640" s="411" t="s">
        <v>1158</v>
      </c>
      <c r="C640" s="410" t="s">
        <v>777</v>
      </c>
      <c r="D640" s="410" t="s">
        <v>174</v>
      </c>
      <c r="E640" s="410" t="s">
        <v>109</v>
      </c>
      <c r="F640" s="413"/>
      <c r="G640" s="410" t="s">
        <v>114</v>
      </c>
      <c r="H640" s="411" t="s">
        <v>1110</v>
      </c>
      <c r="I640" s="30">
        <v>2</v>
      </c>
      <c r="J640" s="95">
        <v>0</v>
      </c>
      <c r="K640" s="339">
        <v>202</v>
      </c>
      <c r="L640" s="339">
        <v>202</v>
      </c>
      <c r="M640" s="339">
        <v>0</v>
      </c>
      <c r="N640" s="30">
        <v>5</v>
      </c>
      <c r="O640" s="29">
        <f>'Раздел 2'!C640</f>
        <v>108093.02800000001</v>
      </c>
      <c r="P640" s="29">
        <v>0</v>
      </c>
      <c r="Q640" s="29">
        <v>0</v>
      </c>
      <c r="R640" s="29">
        <f t="shared" si="152"/>
        <v>108093.02800000001</v>
      </c>
      <c r="S640" s="150">
        <f t="shared" si="154"/>
        <v>535.11400000000003</v>
      </c>
      <c r="T640" s="168">
        <v>17510.86075588164</v>
      </c>
      <c r="U640" s="110">
        <v>2026</v>
      </c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  <c r="BO640" s="7"/>
      <c r="BP640" s="7"/>
      <c r="BQ640" s="7"/>
      <c r="BR640" s="7"/>
      <c r="BS640" s="7"/>
      <c r="BT640" s="7"/>
      <c r="BU640" s="7"/>
      <c r="BV640" s="7"/>
      <c r="BW640" s="7"/>
      <c r="BX640" s="7"/>
      <c r="BY640" s="7"/>
      <c r="BZ640" s="7"/>
      <c r="CA640" s="7"/>
      <c r="CB640" s="7"/>
      <c r="CC640" s="7"/>
      <c r="CD640" s="7"/>
    </row>
    <row r="641" spans="1:82" s="2" customFormat="1" ht="11.25" customHeight="1" x14ac:dyDescent="0.2">
      <c r="A641" s="410">
        <f t="shared" si="153"/>
        <v>20</v>
      </c>
      <c r="B641" s="411" t="s">
        <v>769</v>
      </c>
      <c r="C641" s="410" t="s">
        <v>770</v>
      </c>
      <c r="D641" s="410" t="s">
        <v>174</v>
      </c>
      <c r="E641" s="410" t="s">
        <v>55</v>
      </c>
      <c r="F641" s="413"/>
      <c r="G641" s="413" t="s">
        <v>113</v>
      </c>
      <c r="H641" s="427" t="s">
        <v>104</v>
      </c>
      <c r="I641" s="30">
        <v>4</v>
      </c>
      <c r="J641" s="95">
        <v>2</v>
      </c>
      <c r="K641" s="339">
        <v>1261</v>
      </c>
      <c r="L641" s="339">
        <v>833</v>
      </c>
      <c r="M641" s="339">
        <v>0</v>
      </c>
      <c r="N641" s="30">
        <v>32</v>
      </c>
      <c r="O641" s="29">
        <f>'Раздел 2'!C641</f>
        <v>387311.68</v>
      </c>
      <c r="P641" s="29">
        <v>0</v>
      </c>
      <c r="Q641" s="29">
        <v>0</v>
      </c>
      <c r="R641" s="29">
        <f t="shared" si="152"/>
        <v>387311.68</v>
      </c>
      <c r="S641" s="150">
        <f t="shared" si="154"/>
        <v>464.96</v>
      </c>
      <c r="T641" s="168">
        <v>28508.089934179898</v>
      </c>
      <c r="U641" s="110">
        <v>2026</v>
      </c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  <c r="BO641" s="7"/>
      <c r="BP641" s="7"/>
      <c r="BQ641" s="7"/>
      <c r="BR641" s="7"/>
      <c r="BS641" s="7"/>
      <c r="BT641" s="7"/>
      <c r="BU641" s="7"/>
      <c r="BV641" s="7"/>
      <c r="BW641" s="7"/>
      <c r="BX641" s="7"/>
      <c r="BY641" s="7"/>
      <c r="BZ641" s="7"/>
      <c r="CA641" s="7"/>
      <c r="CB641" s="7"/>
      <c r="CC641" s="7"/>
      <c r="CD641" s="7"/>
    </row>
    <row r="642" spans="1:82" s="2" customFormat="1" ht="11.25" customHeight="1" x14ac:dyDescent="0.2">
      <c r="A642" s="410">
        <f t="shared" si="153"/>
        <v>21</v>
      </c>
      <c r="B642" s="360" t="s">
        <v>784</v>
      </c>
      <c r="C642" s="361" t="s">
        <v>785</v>
      </c>
      <c r="D642" s="361" t="s">
        <v>174</v>
      </c>
      <c r="E642" s="361" t="s">
        <v>60</v>
      </c>
      <c r="F642" s="417"/>
      <c r="G642" s="417" t="s">
        <v>113</v>
      </c>
      <c r="H642" s="427" t="s">
        <v>104</v>
      </c>
      <c r="I642" s="402">
        <v>2</v>
      </c>
      <c r="J642" s="85">
        <v>2</v>
      </c>
      <c r="K642" s="336">
        <v>380.78</v>
      </c>
      <c r="L642" s="336">
        <v>375.4</v>
      </c>
      <c r="M642" s="336">
        <v>0</v>
      </c>
      <c r="N642" s="402">
        <v>16</v>
      </c>
      <c r="O642" s="29">
        <f>'Раздел 2'!C642</f>
        <v>254456.63119999997</v>
      </c>
      <c r="P642" s="45">
        <v>0</v>
      </c>
      <c r="Q642" s="45">
        <v>0</v>
      </c>
      <c r="R642" s="29">
        <f t="shared" si="152"/>
        <v>254456.63119999997</v>
      </c>
      <c r="S642" s="150">
        <f t="shared" si="154"/>
        <v>677.82799999999997</v>
      </c>
      <c r="T642" s="147">
        <v>14156.781309778462</v>
      </c>
      <c r="U642" s="110">
        <v>2026</v>
      </c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  <c r="BO642" s="7"/>
      <c r="BP642" s="7"/>
      <c r="BQ642" s="7"/>
      <c r="BR642" s="7"/>
      <c r="BS642" s="7"/>
      <c r="BT642" s="7"/>
      <c r="BU642" s="7"/>
      <c r="BV642" s="7"/>
      <c r="BW642" s="7"/>
      <c r="BX642" s="7"/>
      <c r="BY642" s="7"/>
      <c r="BZ642" s="7"/>
      <c r="CA642" s="7"/>
      <c r="CB642" s="7"/>
      <c r="CC642" s="7"/>
      <c r="CD642" s="7"/>
    </row>
    <row r="643" spans="1:82" s="2" customFormat="1" ht="11.25" customHeight="1" x14ac:dyDescent="0.2">
      <c r="A643" s="410">
        <f t="shared" si="153"/>
        <v>22</v>
      </c>
      <c r="B643" s="360" t="s">
        <v>764</v>
      </c>
      <c r="C643" s="361" t="s">
        <v>765</v>
      </c>
      <c r="D643" s="361" t="s">
        <v>174</v>
      </c>
      <c r="E643" s="361" t="s">
        <v>60</v>
      </c>
      <c r="F643" s="417"/>
      <c r="G643" s="361" t="s">
        <v>114</v>
      </c>
      <c r="H643" s="360" t="s">
        <v>1110</v>
      </c>
      <c r="I643" s="402">
        <v>2</v>
      </c>
      <c r="J643" s="85">
        <v>1</v>
      </c>
      <c r="K643" s="336">
        <v>332.1</v>
      </c>
      <c r="L643" s="336">
        <v>319.39999999999998</v>
      </c>
      <c r="M643" s="336">
        <v>0</v>
      </c>
      <c r="N643" s="402">
        <v>8</v>
      </c>
      <c r="O643" s="29">
        <f>'Раздел 2'!C643</f>
        <v>215631.41159999999</v>
      </c>
      <c r="P643" s="45">
        <v>0</v>
      </c>
      <c r="Q643" s="45">
        <v>0</v>
      </c>
      <c r="R643" s="29">
        <f t="shared" si="152"/>
        <v>215631.41159999999</v>
      </c>
      <c r="S643" s="150">
        <f t="shared" si="154"/>
        <v>675.11400000000003</v>
      </c>
      <c r="T643" s="297">
        <v>20899.463496852033</v>
      </c>
      <c r="U643" s="110">
        <v>2026</v>
      </c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  <c r="BO643" s="7"/>
      <c r="BP643" s="7"/>
      <c r="BQ643" s="7"/>
      <c r="BR643" s="7"/>
      <c r="BS643" s="7"/>
      <c r="BT643" s="7"/>
      <c r="BU643" s="7"/>
      <c r="BV643" s="7"/>
      <c r="BW643" s="7"/>
      <c r="BX643" s="7"/>
      <c r="BY643" s="7"/>
      <c r="BZ643" s="7"/>
      <c r="CA643" s="7"/>
      <c r="CB643" s="7"/>
      <c r="CC643" s="7"/>
      <c r="CD643" s="7"/>
    </row>
    <row r="644" spans="1:82" s="2" customFormat="1" ht="11.25" customHeight="1" x14ac:dyDescent="0.2">
      <c r="A644" s="410">
        <f t="shared" si="153"/>
        <v>23</v>
      </c>
      <c r="B644" s="360" t="s">
        <v>1157</v>
      </c>
      <c r="C644" s="361" t="s">
        <v>766</v>
      </c>
      <c r="D644" s="361" t="s">
        <v>174</v>
      </c>
      <c r="E644" s="361" t="s">
        <v>109</v>
      </c>
      <c r="F644" s="417"/>
      <c r="G644" s="361" t="s">
        <v>114</v>
      </c>
      <c r="H644" s="360" t="s">
        <v>1110</v>
      </c>
      <c r="I644" s="402">
        <v>2</v>
      </c>
      <c r="J644" s="85">
        <v>1</v>
      </c>
      <c r="K644" s="336">
        <v>626.4</v>
      </c>
      <c r="L644" s="336">
        <v>423.9</v>
      </c>
      <c r="M644" s="336">
        <v>0</v>
      </c>
      <c r="N644" s="402">
        <v>17</v>
      </c>
      <c r="O644" s="29">
        <f>'Раздел 2'!C644</f>
        <v>286180.82459999999</v>
      </c>
      <c r="P644" s="45">
        <v>0</v>
      </c>
      <c r="Q644" s="45">
        <v>0</v>
      </c>
      <c r="R644" s="29">
        <f t="shared" si="152"/>
        <v>286180.82459999999</v>
      </c>
      <c r="S644" s="150">
        <f t="shared" si="154"/>
        <v>675.11400000000003</v>
      </c>
      <c r="T644" s="147">
        <v>29702.260747329441</v>
      </c>
      <c r="U644" s="110">
        <v>2026</v>
      </c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  <c r="BO644" s="7"/>
      <c r="BP644" s="7"/>
      <c r="BQ644" s="7"/>
      <c r="BR644" s="7"/>
      <c r="BS644" s="7"/>
      <c r="BT644" s="7"/>
      <c r="BU644" s="7"/>
      <c r="BV644" s="7"/>
      <c r="BW644" s="7"/>
      <c r="BX644" s="7"/>
      <c r="BY644" s="7"/>
      <c r="BZ644" s="7"/>
      <c r="CA644" s="7"/>
      <c r="CB644" s="7"/>
      <c r="CC644" s="7"/>
      <c r="CD644" s="7"/>
    </row>
    <row r="645" spans="1:82" s="3" customFormat="1" ht="12.75" customHeight="1" x14ac:dyDescent="0.2">
      <c r="A645" s="569" t="s">
        <v>1148</v>
      </c>
      <c r="B645" s="569"/>
      <c r="C645" s="196"/>
      <c r="D645" s="196"/>
      <c r="E645" s="178">
        <v>23</v>
      </c>
      <c r="F645" s="178"/>
      <c r="G645" s="178"/>
      <c r="H645" s="179"/>
      <c r="I645" s="178"/>
      <c r="J645" s="181"/>
      <c r="K645" s="183">
        <f t="shared" ref="K645:R645" si="155">SUM(K622:K644)</f>
        <v>15926.309999999998</v>
      </c>
      <c r="L645" s="183">
        <f t="shared" si="155"/>
        <v>13000.4</v>
      </c>
      <c r="M645" s="183">
        <f t="shared" si="155"/>
        <v>1883.8999999999999</v>
      </c>
      <c r="N645" s="183">
        <f t="shared" si="155"/>
        <v>287</v>
      </c>
      <c r="O645" s="183">
        <f t="shared" si="155"/>
        <v>30712829.975702453</v>
      </c>
      <c r="P645" s="183">
        <f t="shared" si="155"/>
        <v>0</v>
      </c>
      <c r="Q645" s="183">
        <f t="shared" si="155"/>
        <v>0</v>
      </c>
      <c r="R645" s="183">
        <f t="shared" si="155"/>
        <v>30712829.975702453</v>
      </c>
      <c r="S645" s="194"/>
      <c r="T645" s="197"/>
      <c r="U645" s="186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  <c r="BO645" s="7"/>
      <c r="BP645" s="7"/>
      <c r="BQ645" s="7"/>
      <c r="BR645" s="7"/>
      <c r="BS645" s="7"/>
      <c r="BT645" s="7"/>
      <c r="BU645" s="7"/>
      <c r="BV645" s="7"/>
      <c r="BW645" s="7"/>
      <c r="BX645" s="7"/>
      <c r="BY645" s="7"/>
      <c r="BZ645" s="7"/>
      <c r="CA645" s="7"/>
      <c r="CB645" s="7"/>
      <c r="CC645" s="7"/>
      <c r="CD645" s="7"/>
    </row>
    <row r="646" spans="1:82" s="2" customFormat="1" ht="12.75" customHeight="1" x14ac:dyDescent="0.2">
      <c r="A646" s="410">
        <v>1</v>
      </c>
      <c r="B646" s="360" t="s">
        <v>1639</v>
      </c>
      <c r="C646" s="361" t="s">
        <v>1640</v>
      </c>
      <c r="D646" s="361" t="s">
        <v>1260</v>
      </c>
      <c r="E646" s="361" t="s">
        <v>109</v>
      </c>
      <c r="F646" s="417"/>
      <c r="G646" s="361" t="s">
        <v>114</v>
      </c>
      <c r="H646" s="427" t="s">
        <v>104</v>
      </c>
      <c r="I646" s="354">
        <v>3</v>
      </c>
      <c r="J646" s="354">
        <v>1</v>
      </c>
      <c r="K646" s="336">
        <v>241.3</v>
      </c>
      <c r="L646" s="336">
        <v>177.9</v>
      </c>
      <c r="M646" s="336">
        <v>167.6</v>
      </c>
      <c r="N646" s="354">
        <v>6</v>
      </c>
      <c r="O646" s="29">
        <f>'Раздел 2'!C646</f>
        <v>1494500.5929467997</v>
      </c>
      <c r="P646" s="45">
        <v>0</v>
      </c>
      <c r="Q646" s="45">
        <v>0</v>
      </c>
      <c r="R646" s="29">
        <f t="shared" ref="R646" si="156">O646</f>
        <v>1494500.5929467997</v>
      </c>
      <c r="S646" s="150">
        <f t="shared" ref="S646" si="157">O646/L646</f>
        <v>8400.7902919999979</v>
      </c>
      <c r="T646" s="297">
        <v>29534.590000000004</v>
      </c>
      <c r="U646" s="351">
        <v>2027</v>
      </c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  <c r="BO646" s="7"/>
      <c r="BP646" s="7"/>
      <c r="BQ646" s="7"/>
      <c r="BR646" s="7"/>
      <c r="BS646" s="7"/>
      <c r="BT646" s="7"/>
      <c r="BU646" s="7"/>
      <c r="BV646" s="7"/>
      <c r="BW646" s="7"/>
      <c r="BX646" s="7"/>
      <c r="BY646" s="7"/>
      <c r="BZ646" s="7"/>
      <c r="CA646" s="7"/>
      <c r="CB646" s="7"/>
      <c r="CC646" s="7"/>
      <c r="CD646" s="7"/>
    </row>
    <row r="647" spans="1:82" s="2" customFormat="1" ht="12.75" customHeight="1" x14ac:dyDescent="0.2">
      <c r="A647" s="410">
        <f t="shared" ref="A647:A658" si="158">A646+1</f>
        <v>2</v>
      </c>
      <c r="B647" s="360" t="s">
        <v>1641</v>
      </c>
      <c r="C647" s="361" t="s">
        <v>1642</v>
      </c>
      <c r="D647" s="361" t="s">
        <v>1231</v>
      </c>
      <c r="E647" s="361">
        <v>1968</v>
      </c>
      <c r="F647" s="417"/>
      <c r="G647" s="361" t="s">
        <v>114</v>
      </c>
      <c r="H647" s="427" t="s">
        <v>104</v>
      </c>
      <c r="I647" s="52">
        <v>3</v>
      </c>
      <c r="J647" s="52">
        <v>3</v>
      </c>
      <c r="K647" s="336">
        <v>1279.5999999999999</v>
      </c>
      <c r="L647" s="336">
        <v>887.9</v>
      </c>
      <c r="M647" s="336">
        <v>887.9</v>
      </c>
      <c r="N647" s="52">
        <v>24</v>
      </c>
      <c r="O647" s="29">
        <f>'Раздел 2'!C647</f>
        <v>10152226.749399999</v>
      </c>
      <c r="P647" s="29">
        <v>0</v>
      </c>
      <c r="Q647" s="29">
        <v>0</v>
      </c>
      <c r="R647" s="29">
        <f t="shared" ref="R647:R649" si="159">O647</f>
        <v>10152226.749399999</v>
      </c>
      <c r="S647" s="150">
        <f t="shared" ref="S647:S649" si="160">O647/L647</f>
        <v>11433.975390697149</v>
      </c>
      <c r="T647" s="297">
        <v>29534.59</v>
      </c>
      <c r="U647" s="89">
        <v>2027</v>
      </c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  <c r="BO647" s="7"/>
      <c r="BP647" s="7"/>
      <c r="BQ647" s="7"/>
      <c r="BR647" s="7"/>
      <c r="BS647" s="7"/>
      <c r="BT647" s="7"/>
      <c r="BU647" s="7"/>
      <c r="BV647" s="7"/>
      <c r="BW647" s="7"/>
      <c r="BX647" s="7"/>
      <c r="BY647" s="7"/>
      <c r="BZ647" s="7"/>
      <c r="CA647" s="7"/>
      <c r="CB647" s="7"/>
      <c r="CC647" s="7"/>
      <c r="CD647" s="7"/>
    </row>
    <row r="648" spans="1:82" s="2" customFormat="1" ht="12.75" customHeight="1" x14ac:dyDescent="0.2">
      <c r="A648" s="410">
        <f t="shared" si="158"/>
        <v>3</v>
      </c>
      <c r="B648" s="360" t="s">
        <v>1643</v>
      </c>
      <c r="C648" s="361" t="s">
        <v>1644</v>
      </c>
      <c r="D648" s="361" t="s">
        <v>1231</v>
      </c>
      <c r="E648" s="361" t="s">
        <v>109</v>
      </c>
      <c r="F648" s="417"/>
      <c r="G648" s="361" t="s">
        <v>114</v>
      </c>
      <c r="H648" s="427" t="s">
        <v>104</v>
      </c>
      <c r="I648" s="52">
        <v>3</v>
      </c>
      <c r="J648" s="52">
        <v>2</v>
      </c>
      <c r="K648" s="336">
        <v>1561.6</v>
      </c>
      <c r="L648" s="336">
        <v>926.1</v>
      </c>
      <c r="M648" s="336">
        <v>378.5</v>
      </c>
      <c r="N648" s="52">
        <v>1</v>
      </c>
      <c r="O648" s="29">
        <f>'Раздел 2'!C648</f>
        <v>9077966.9855204392</v>
      </c>
      <c r="P648" s="29">
        <v>0</v>
      </c>
      <c r="Q648" s="29">
        <v>0</v>
      </c>
      <c r="R648" s="29">
        <f t="shared" si="159"/>
        <v>9077966.9855204392</v>
      </c>
      <c r="S648" s="150">
        <f t="shared" si="160"/>
        <v>9802.3615003999985</v>
      </c>
      <c r="T648" s="297">
        <v>40754.379999999997</v>
      </c>
      <c r="U648" s="89">
        <v>2027</v>
      </c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  <c r="BO648" s="7"/>
      <c r="BP648" s="7"/>
      <c r="BQ648" s="7"/>
      <c r="BR648" s="7"/>
      <c r="BS648" s="7"/>
      <c r="BT648" s="7"/>
      <c r="BU648" s="7"/>
      <c r="BV648" s="7"/>
      <c r="BW648" s="7"/>
      <c r="BX648" s="7"/>
      <c r="BY648" s="7"/>
      <c r="BZ648" s="7"/>
      <c r="CA648" s="7"/>
      <c r="CB648" s="7"/>
      <c r="CC648" s="7"/>
      <c r="CD648" s="7"/>
    </row>
    <row r="649" spans="1:82" s="2" customFormat="1" ht="12.75" customHeight="1" x14ac:dyDescent="0.2">
      <c r="A649" s="410">
        <f t="shared" si="158"/>
        <v>4</v>
      </c>
      <c r="B649" s="360" t="s">
        <v>1645</v>
      </c>
      <c r="C649" s="361" t="s">
        <v>1646</v>
      </c>
      <c r="D649" s="361" t="s">
        <v>1231</v>
      </c>
      <c r="E649" s="361" t="s">
        <v>55</v>
      </c>
      <c r="F649" s="417"/>
      <c r="G649" s="361" t="s">
        <v>114</v>
      </c>
      <c r="H649" s="360" t="s">
        <v>1176</v>
      </c>
      <c r="I649" s="52">
        <v>2</v>
      </c>
      <c r="J649" s="52">
        <v>1</v>
      </c>
      <c r="K649" s="336">
        <v>357.2</v>
      </c>
      <c r="L649" s="336">
        <v>331.2</v>
      </c>
      <c r="M649" s="336">
        <v>240.1</v>
      </c>
      <c r="N649" s="52">
        <v>8</v>
      </c>
      <c r="O649" s="29">
        <f>'Раздел 2'!C649</f>
        <v>4637917.3270463999</v>
      </c>
      <c r="P649" s="29">
        <v>0</v>
      </c>
      <c r="Q649" s="29">
        <v>0</v>
      </c>
      <c r="R649" s="29">
        <f t="shared" si="159"/>
        <v>4637917.3270463999</v>
      </c>
      <c r="S649" s="150">
        <f t="shared" si="160"/>
        <v>14003.373572</v>
      </c>
      <c r="T649" s="147">
        <v>39373.880000000005</v>
      </c>
      <c r="U649" s="89">
        <v>2027</v>
      </c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  <c r="BO649" s="7"/>
      <c r="BP649" s="7"/>
      <c r="BQ649" s="7"/>
      <c r="BR649" s="7"/>
      <c r="BS649" s="7"/>
      <c r="BT649" s="7"/>
      <c r="BU649" s="7"/>
      <c r="BV649" s="7"/>
      <c r="BW649" s="7"/>
      <c r="BX649" s="7"/>
      <c r="BY649" s="7"/>
      <c r="BZ649" s="7"/>
      <c r="CA649" s="7"/>
      <c r="CB649" s="7"/>
      <c r="CC649" s="7"/>
      <c r="CD649" s="7"/>
    </row>
    <row r="650" spans="1:82" s="2" customFormat="1" ht="11.25" customHeight="1" x14ac:dyDescent="0.2">
      <c r="A650" s="410">
        <f t="shared" si="158"/>
        <v>5</v>
      </c>
      <c r="B650" s="411" t="s">
        <v>755</v>
      </c>
      <c r="C650" s="410" t="s">
        <v>756</v>
      </c>
      <c r="D650" s="410" t="s">
        <v>174</v>
      </c>
      <c r="E650" s="410" t="s">
        <v>55</v>
      </c>
      <c r="F650" s="413"/>
      <c r="G650" s="410" t="s">
        <v>114</v>
      </c>
      <c r="H650" s="427" t="s">
        <v>104</v>
      </c>
      <c r="I650" s="30">
        <v>2</v>
      </c>
      <c r="J650" s="95">
        <v>2</v>
      </c>
      <c r="K650" s="339">
        <v>786.2</v>
      </c>
      <c r="L650" s="339">
        <v>706.7</v>
      </c>
      <c r="M650" s="339">
        <v>0</v>
      </c>
      <c r="N650" s="30">
        <v>12</v>
      </c>
      <c r="O650" s="29">
        <f>'Раздел 2'!C650</f>
        <v>337681.04759999999</v>
      </c>
      <c r="P650" s="29">
        <v>0</v>
      </c>
      <c r="Q650" s="29">
        <v>0</v>
      </c>
      <c r="R650" s="29">
        <f t="shared" ref="R650:R658" si="161">O650</f>
        <v>337681.04759999999</v>
      </c>
      <c r="S650" s="150">
        <f t="shared" ref="S650:S658" si="162">O650/L650</f>
        <v>477.82799999999997</v>
      </c>
      <c r="T650" s="147">
        <v>20602.04397249953</v>
      </c>
      <c r="U650" s="89">
        <v>2027</v>
      </c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  <c r="BO650" s="7"/>
      <c r="BP650" s="7"/>
      <c r="BQ650" s="7"/>
      <c r="BR650" s="7"/>
      <c r="BS650" s="7"/>
      <c r="BT650" s="7"/>
      <c r="BU650" s="7"/>
      <c r="BV650" s="7"/>
      <c r="BW650" s="7"/>
      <c r="BX650" s="7"/>
      <c r="BY650" s="7"/>
      <c r="BZ650" s="7"/>
      <c r="CA650" s="7"/>
      <c r="CB650" s="7"/>
      <c r="CC650" s="7"/>
      <c r="CD650" s="7"/>
    </row>
    <row r="651" spans="1:82" s="2" customFormat="1" ht="11.25" customHeight="1" x14ac:dyDescent="0.2">
      <c r="A651" s="410">
        <f t="shared" si="158"/>
        <v>6</v>
      </c>
      <c r="B651" s="411" t="s">
        <v>759</v>
      </c>
      <c r="C651" s="410" t="s">
        <v>760</v>
      </c>
      <c r="D651" s="410" t="s">
        <v>174</v>
      </c>
      <c r="E651" s="410" t="s">
        <v>58</v>
      </c>
      <c r="F651" s="413"/>
      <c r="G651" s="410" t="s">
        <v>114</v>
      </c>
      <c r="H651" s="427" t="s">
        <v>104</v>
      </c>
      <c r="I651" s="30">
        <v>2</v>
      </c>
      <c r="J651" s="95">
        <v>2</v>
      </c>
      <c r="K651" s="339">
        <v>685.92</v>
      </c>
      <c r="L651" s="339">
        <v>635.79999999999995</v>
      </c>
      <c r="M651" s="339">
        <v>0</v>
      </c>
      <c r="N651" s="30">
        <v>17</v>
      </c>
      <c r="O651" s="29">
        <f>'Раздел 2'!C651</f>
        <v>303803.04239999998</v>
      </c>
      <c r="P651" s="29">
        <v>0</v>
      </c>
      <c r="Q651" s="29">
        <v>0</v>
      </c>
      <c r="R651" s="29">
        <f t="shared" si="161"/>
        <v>303803.04239999998</v>
      </c>
      <c r="S651" s="150">
        <f t="shared" si="162"/>
        <v>477.82799999999997</v>
      </c>
      <c r="T651" s="168">
        <v>19978.611612086268</v>
      </c>
      <c r="U651" s="89">
        <v>2027</v>
      </c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  <c r="BO651" s="7"/>
      <c r="BP651" s="7"/>
      <c r="BQ651" s="7"/>
      <c r="BR651" s="7"/>
      <c r="BS651" s="7"/>
      <c r="BT651" s="7"/>
      <c r="BU651" s="7"/>
      <c r="BV651" s="7"/>
      <c r="BW651" s="7"/>
      <c r="BX651" s="7"/>
      <c r="BY651" s="7"/>
      <c r="BZ651" s="7"/>
      <c r="CA651" s="7"/>
      <c r="CB651" s="7"/>
      <c r="CC651" s="7"/>
      <c r="CD651" s="7"/>
    </row>
    <row r="652" spans="1:82" s="2" customFormat="1" ht="11.25" customHeight="1" x14ac:dyDescent="0.2">
      <c r="A652" s="410">
        <f t="shared" si="158"/>
        <v>7</v>
      </c>
      <c r="B652" s="411" t="s">
        <v>761</v>
      </c>
      <c r="C652" s="410" t="s">
        <v>760</v>
      </c>
      <c r="D652" s="410" t="s">
        <v>174</v>
      </c>
      <c r="E652" s="410" t="s">
        <v>58</v>
      </c>
      <c r="F652" s="413"/>
      <c r="G652" s="410" t="s">
        <v>114</v>
      </c>
      <c r="H652" s="427" t="s">
        <v>104</v>
      </c>
      <c r="I652" s="30">
        <v>2</v>
      </c>
      <c r="J652" s="95">
        <v>2</v>
      </c>
      <c r="K652" s="339">
        <v>680.43</v>
      </c>
      <c r="L652" s="339">
        <v>632.29999999999995</v>
      </c>
      <c r="M652" s="339">
        <v>0</v>
      </c>
      <c r="N652" s="30">
        <v>16</v>
      </c>
      <c r="O652" s="29">
        <f>'Раздел 2'!C652</f>
        <v>302130.64439999999</v>
      </c>
      <c r="P652" s="29">
        <v>0</v>
      </c>
      <c r="Q652" s="29">
        <v>0</v>
      </c>
      <c r="R652" s="29">
        <f t="shared" si="161"/>
        <v>302130.64439999999</v>
      </c>
      <c r="S652" s="150">
        <f t="shared" si="162"/>
        <v>477.82800000000003</v>
      </c>
      <c r="T652" s="168">
        <v>19928.409241313842</v>
      </c>
      <c r="U652" s="89">
        <v>2027</v>
      </c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  <c r="BO652" s="7"/>
      <c r="BP652" s="7"/>
      <c r="BQ652" s="7"/>
      <c r="BR652" s="7"/>
      <c r="BS652" s="7"/>
      <c r="BT652" s="7"/>
      <c r="BU652" s="7"/>
      <c r="BV652" s="7"/>
      <c r="BW652" s="7"/>
      <c r="BX652" s="7"/>
      <c r="BY652" s="7"/>
      <c r="BZ652" s="7"/>
      <c r="CA652" s="7"/>
      <c r="CB652" s="7"/>
      <c r="CC652" s="7"/>
      <c r="CD652" s="7"/>
    </row>
    <row r="653" spans="1:82" s="2" customFormat="1" ht="11.25" customHeight="1" x14ac:dyDescent="0.2">
      <c r="A653" s="410">
        <f t="shared" si="158"/>
        <v>8</v>
      </c>
      <c r="B653" s="411" t="s">
        <v>762</v>
      </c>
      <c r="C653" s="410" t="s">
        <v>763</v>
      </c>
      <c r="D653" s="410" t="s">
        <v>174</v>
      </c>
      <c r="E653" s="410" t="s">
        <v>58</v>
      </c>
      <c r="F653" s="413"/>
      <c r="G653" s="410" t="s">
        <v>114</v>
      </c>
      <c r="H653" s="427" t="s">
        <v>104</v>
      </c>
      <c r="I653" s="30">
        <v>3</v>
      </c>
      <c r="J653" s="95">
        <v>2</v>
      </c>
      <c r="K653" s="339">
        <v>1052.3</v>
      </c>
      <c r="L653" s="339">
        <v>835.5</v>
      </c>
      <c r="M653" s="339">
        <v>0</v>
      </c>
      <c r="N653" s="30">
        <v>36</v>
      </c>
      <c r="O653" s="29">
        <f>'Раздел 2'!C653</f>
        <v>376005.07799999998</v>
      </c>
      <c r="P653" s="29">
        <v>0</v>
      </c>
      <c r="Q653" s="29">
        <v>0</v>
      </c>
      <c r="R653" s="29">
        <f t="shared" si="161"/>
        <v>376005.07799999998</v>
      </c>
      <c r="S653" s="150">
        <f t="shared" si="162"/>
        <v>450.036</v>
      </c>
      <c r="T653" s="168">
        <v>23324.131312152935</v>
      </c>
      <c r="U653" s="89">
        <v>2027</v>
      </c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  <c r="BO653" s="7"/>
      <c r="BP653" s="7"/>
      <c r="BQ653" s="7"/>
      <c r="BR653" s="7"/>
      <c r="BS653" s="7"/>
      <c r="BT653" s="7"/>
      <c r="BU653" s="7"/>
      <c r="BV653" s="7"/>
      <c r="BW653" s="7"/>
      <c r="BX653" s="7"/>
      <c r="BY653" s="7"/>
      <c r="BZ653" s="7"/>
      <c r="CA653" s="7"/>
      <c r="CB653" s="7"/>
      <c r="CC653" s="7"/>
      <c r="CD653" s="7"/>
    </row>
    <row r="654" spans="1:82" s="2" customFormat="1" ht="11.25" customHeight="1" x14ac:dyDescent="0.2">
      <c r="A654" s="410">
        <f t="shared" si="158"/>
        <v>9</v>
      </c>
      <c r="B654" s="411" t="s">
        <v>782</v>
      </c>
      <c r="C654" s="410" t="s">
        <v>783</v>
      </c>
      <c r="D654" s="410" t="s">
        <v>174</v>
      </c>
      <c r="E654" s="410" t="s">
        <v>58</v>
      </c>
      <c r="F654" s="413"/>
      <c r="G654" s="410" t="s">
        <v>114</v>
      </c>
      <c r="H654" s="427" t="s">
        <v>104</v>
      </c>
      <c r="I654" s="30">
        <v>2</v>
      </c>
      <c r="J654" s="95">
        <v>1</v>
      </c>
      <c r="K654" s="339">
        <v>367.11</v>
      </c>
      <c r="L654" s="339">
        <v>333.21</v>
      </c>
      <c r="M654" s="339">
        <v>0</v>
      </c>
      <c r="N654" s="30">
        <v>8</v>
      </c>
      <c r="O654" s="29">
        <f>'Раздел 2'!C654</f>
        <v>224954.73593999998</v>
      </c>
      <c r="P654" s="29">
        <v>0</v>
      </c>
      <c r="Q654" s="29">
        <v>0</v>
      </c>
      <c r="R654" s="29">
        <f t="shared" si="161"/>
        <v>224954.73593999998</v>
      </c>
      <c r="S654" s="150">
        <f t="shared" si="162"/>
        <v>675.11400000000003</v>
      </c>
      <c r="T654" s="168">
        <v>14746.767495115828</v>
      </c>
      <c r="U654" s="89">
        <v>2027</v>
      </c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  <c r="BO654" s="7"/>
      <c r="BP654" s="7"/>
      <c r="BQ654" s="7"/>
      <c r="BR654" s="7"/>
      <c r="BS654" s="7"/>
      <c r="BT654" s="7"/>
      <c r="BU654" s="7"/>
      <c r="BV654" s="7"/>
      <c r="BW654" s="7"/>
      <c r="BX654" s="7"/>
      <c r="BY654" s="7"/>
      <c r="BZ654" s="7"/>
      <c r="CA654" s="7"/>
      <c r="CB654" s="7"/>
      <c r="CC654" s="7"/>
      <c r="CD654" s="7"/>
    </row>
    <row r="655" spans="1:82" s="2" customFormat="1" ht="11.25" customHeight="1" x14ac:dyDescent="0.2">
      <c r="A655" s="410">
        <f t="shared" si="158"/>
        <v>10</v>
      </c>
      <c r="B655" s="411" t="s">
        <v>767</v>
      </c>
      <c r="C655" s="410" t="s">
        <v>768</v>
      </c>
      <c r="D655" s="410" t="s">
        <v>174</v>
      </c>
      <c r="E655" s="410" t="s">
        <v>52</v>
      </c>
      <c r="F655" s="413"/>
      <c r="G655" s="410" t="s">
        <v>114</v>
      </c>
      <c r="H655" s="411" t="s">
        <v>1101</v>
      </c>
      <c r="I655" s="30">
        <v>3</v>
      </c>
      <c r="J655" s="95">
        <v>1</v>
      </c>
      <c r="K655" s="339">
        <v>1644.6</v>
      </c>
      <c r="L655" s="339">
        <v>1476.7</v>
      </c>
      <c r="M655" s="339">
        <v>0</v>
      </c>
      <c r="N655" s="30">
        <v>27</v>
      </c>
      <c r="O655" s="29">
        <f>'Раздел 2'!C655</f>
        <v>427814.75699999998</v>
      </c>
      <c r="P655" s="29">
        <v>0</v>
      </c>
      <c r="Q655" s="29">
        <v>0</v>
      </c>
      <c r="R655" s="29">
        <f t="shared" si="161"/>
        <v>427814.75699999998</v>
      </c>
      <c r="S655" s="150">
        <f t="shared" si="162"/>
        <v>289.70999999999998</v>
      </c>
      <c r="T655" s="168">
        <v>19820.2626605765</v>
      </c>
      <c r="U655" s="89">
        <v>2027</v>
      </c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  <c r="BO655" s="7"/>
      <c r="BP655" s="7"/>
      <c r="BQ655" s="7"/>
      <c r="BR655" s="7"/>
      <c r="BS655" s="7"/>
      <c r="BT655" s="7"/>
      <c r="BU655" s="7"/>
      <c r="BV655" s="7"/>
      <c r="BW655" s="7"/>
      <c r="BX655" s="7"/>
      <c r="BY655" s="7"/>
      <c r="BZ655" s="7"/>
      <c r="CA655" s="7"/>
      <c r="CB655" s="7"/>
      <c r="CC655" s="7"/>
      <c r="CD655" s="7"/>
    </row>
    <row r="656" spans="1:82" s="2" customFormat="1" ht="11.25" customHeight="1" x14ac:dyDescent="0.2">
      <c r="A656" s="410">
        <f t="shared" si="158"/>
        <v>11</v>
      </c>
      <c r="B656" s="411" t="s">
        <v>773</v>
      </c>
      <c r="C656" s="410" t="s">
        <v>774</v>
      </c>
      <c r="D656" s="410" t="s">
        <v>174</v>
      </c>
      <c r="E656" s="410" t="s">
        <v>58</v>
      </c>
      <c r="F656" s="413"/>
      <c r="G656" s="410" t="s">
        <v>114</v>
      </c>
      <c r="H656" s="427" t="s">
        <v>104</v>
      </c>
      <c r="I656" s="30">
        <v>2</v>
      </c>
      <c r="J656" s="95">
        <v>2</v>
      </c>
      <c r="K656" s="339">
        <v>411</v>
      </c>
      <c r="L656" s="339">
        <v>381</v>
      </c>
      <c r="M656" s="339">
        <v>0</v>
      </c>
      <c r="N656" s="30">
        <v>8</v>
      </c>
      <c r="O656" s="29">
        <f>'Раздел 2'!C656</f>
        <v>258252.46799999999</v>
      </c>
      <c r="P656" s="29">
        <v>0</v>
      </c>
      <c r="Q656" s="29">
        <v>0</v>
      </c>
      <c r="R656" s="29">
        <f t="shared" si="161"/>
        <v>258252.46799999999</v>
      </c>
      <c r="S656" s="150">
        <f t="shared" si="162"/>
        <v>677.82799999999997</v>
      </c>
      <c r="T656" s="168">
        <v>19976.951158718835</v>
      </c>
      <c r="U656" s="89">
        <v>2027</v>
      </c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  <c r="BO656" s="7"/>
      <c r="BP656" s="7"/>
      <c r="BQ656" s="7"/>
      <c r="BR656" s="7"/>
      <c r="BS656" s="7"/>
      <c r="BT656" s="7"/>
      <c r="BU656" s="7"/>
      <c r="BV656" s="7"/>
      <c r="BW656" s="7"/>
      <c r="BX656" s="7"/>
      <c r="BY656" s="7"/>
      <c r="BZ656" s="7"/>
      <c r="CA656" s="7"/>
      <c r="CB656" s="7"/>
      <c r="CC656" s="7"/>
      <c r="CD656" s="7"/>
    </row>
    <row r="657" spans="1:82" s="2" customFormat="1" ht="11.25" customHeight="1" x14ac:dyDescent="0.2">
      <c r="A657" s="410">
        <f t="shared" si="158"/>
        <v>12</v>
      </c>
      <c r="B657" s="411" t="s">
        <v>757</v>
      </c>
      <c r="C657" s="410" t="s">
        <v>758</v>
      </c>
      <c r="D657" s="410" t="s">
        <v>174</v>
      </c>
      <c r="E657" s="410" t="s">
        <v>44</v>
      </c>
      <c r="F657" s="413"/>
      <c r="G657" s="410" t="s">
        <v>114</v>
      </c>
      <c r="H657" s="427" t="s">
        <v>104</v>
      </c>
      <c r="I657" s="30">
        <v>2</v>
      </c>
      <c r="J657" s="95">
        <v>2</v>
      </c>
      <c r="K657" s="339">
        <v>678.5</v>
      </c>
      <c r="L657" s="339">
        <v>631</v>
      </c>
      <c r="M657" s="339">
        <v>0</v>
      </c>
      <c r="N657" s="30">
        <v>16</v>
      </c>
      <c r="O657" s="29">
        <f>'Раздел 2'!C657</f>
        <v>301509.46799999999</v>
      </c>
      <c r="P657" s="29">
        <v>0</v>
      </c>
      <c r="Q657" s="29">
        <v>0</v>
      </c>
      <c r="R657" s="29">
        <f t="shared" si="161"/>
        <v>301509.46799999999</v>
      </c>
      <c r="S657" s="150">
        <f t="shared" si="162"/>
        <v>477.82799999999997</v>
      </c>
      <c r="T657" s="168">
        <v>19912.823960012749</v>
      </c>
      <c r="U657" s="89">
        <v>2027</v>
      </c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  <c r="BO657" s="7"/>
      <c r="BP657" s="7"/>
      <c r="BQ657" s="7"/>
      <c r="BR657" s="7"/>
      <c r="BS657" s="7"/>
      <c r="BT657" s="7"/>
      <c r="BU657" s="7"/>
      <c r="BV657" s="7"/>
      <c r="BW657" s="7"/>
      <c r="BX657" s="7"/>
      <c r="BY657" s="7"/>
      <c r="BZ657" s="7"/>
      <c r="CA657" s="7"/>
      <c r="CB657" s="7"/>
      <c r="CC657" s="7"/>
      <c r="CD657" s="7"/>
    </row>
    <row r="658" spans="1:82" s="2" customFormat="1" ht="11.25" customHeight="1" x14ac:dyDescent="0.2">
      <c r="A658" s="410">
        <f t="shared" si="158"/>
        <v>13</v>
      </c>
      <c r="B658" s="411" t="s">
        <v>786</v>
      </c>
      <c r="C658" s="410" t="s">
        <v>787</v>
      </c>
      <c r="D658" s="410" t="s">
        <v>174</v>
      </c>
      <c r="E658" s="410" t="s">
        <v>55</v>
      </c>
      <c r="F658" s="413"/>
      <c r="G658" s="410" t="s">
        <v>114</v>
      </c>
      <c r="H658" s="427" t="s">
        <v>104</v>
      </c>
      <c r="I658" s="30">
        <v>2</v>
      </c>
      <c r="J658" s="95">
        <v>2</v>
      </c>
      <c r="K658" s="339">
        <v>544.29999999999995</v>
      </c>
      <c r="L658" s="339">
        <v>516.03</v>
      </c>
      <c r="M658" s="339">
        <v>0</v>
      </c>
      <c r="N658" s="30">
        <v>16</v>
      </c>
      <c r="O658" s="29">
        <f>'Раздел 2'!C658</f>
        <v>349779.58283999999</v>
      </c>
      <c r="P658" s="29">
        <v>0</v>
      </c>
      <c r="Q658" s="29">
        <v>0</v>
      </c>
      <c r="R658" s="29">
        <f t="shared" si="161"/>
        <v>349779.58283999999</v>
      </c>
      <c r="S658" s="150">
        <f t="shared" si="162"/>
        <v>677.82799999999997</v>
      </c>
      <c r="T658" s="168">
        <v>14118.287730831962</v>
      </c>
      <c r="U658" s="89">
        <v>2027</v>
      </c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  <c r="BO658" s="7"/>
      <c r="BP658" s="7"/>
      <c r="BQ658" s="7"/>
      <c r="BR658" s="7"/>
      <c r="BS658" s="7"/>
      <c r="BT658" s="7"/>
      <c r="BU658" s="7"/>
      <c r="BV658" s="7"/>
      <c r="BW658" s="7"/>
      <c r="BX658" s="7"/>
      <c r="BY658" s="7"/>
      <c r="BZ658" s="7"/>
      <c r="CA658" s="7"/>
      <c r="CB658" s="7"/>
      <c r="CC658" s="7"/>
      <c r="CD658" s="7"/>
    </row>
    <row r="659" spans="1:82" s="3" customFormat="1" ht="12.75" customHeight="1" x14ac:dyDescent="0.2">
      <c r="A659" s="569" t="s">
        <v>1149</v>
      </c>
      <c r="B659" s="569"/>
      <c r="C659" s="196"/>
      <c r="D659" s="196"/>
      <c r="E659" s="178">
        <v>13</v>
      </c>
      <c r="F659" s="178"/>
      <c r="G659" s="178"/>
      <c r="H659" s="179"/>
      <c r="I659" s="178"/>
      <c r="J659" s="181"/>
      <c r="K659" s="183">
        <f>SUM(K646:K658)</f>
        <v>10290.06</v>
      </c>
      <c r="L659" s="183">
        <f t="shared" ref="L659:R659" si="163">SUM(L646:L658)</f>
        <v>8471.34</v>
      </c>
      <c r="M659" s="183">
        <f t="shared" si="163"/>
        <v>1674.1</v>
      </c>
      <c r="N659" s="183">
        <f t="shared" si="163"/>
        <v>195</v>
      </c>
      <c r="O659" s="183">
        <f t="shared" si="163"/>
        <v>28244542.479093637</v>
      </c>
      <c r="P659" s="183">
        <f t="shared" si="163"/>
        <v>0</v>
      </c>
      <c r="Q659" s="183">
        <f t="shared" si="163"/>
        <v>0</v>
      </c>
      <c r="R659" s="183">
        <f t="shared" si="163"/>
        <v>28244542.479093637</v>
      </c>
      <c r="S659" s="194"/>
      <c r="T659" s="197"/>
      <c r="U659" s="186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  <c r="BO659" s="7"/>
      <c r="BP659" s="7"/>
      <c r="BQ659" s="7"/>
      <c r="BR659" s="7"/>
      <c r="BS659" s="7"/>
      <c r="BT659" s="7"/>
      <c r="BU659" s="7"/>
      <c r="BV659" s="7"/>
      <c r="BW659" s="7"/>
      <c r="BX659" s="7"/>
      <c r="BY659" s="7"/>
      <c r="BZ659" s="7"/>
      <c r="CA659" s="7"/>
      <c r="CB659" s="7"/>
      <c r="CC659" s="7"/>
      <c r="CD659" s="7"/>
    </row>
    <row r="660" spans="1:82" s="5" customFormat="1" ht="13.35" customHeight="1" x14ac:dyDescent="0.2">
      <c r="A660" s="568" t="s">
        <v>85</v>
      </c>
      <c r="B660" s="568"/>
      <c r="C660" s="112"/>
      <c r="D660" s="112"/>
      <c r="E660" s="134">
        <f>E659+E645+E621</f>
        <v>53</v>
      </c>
      <c r="F660" s="134"/>
      <c r="G660" s="134"/>
      <c r="H660" s="134"/>
      <c r="I660" s="134"/>
      <c r="J660" s="134"/>
      <c r="K660" s="135">
        <f>K659+K645+K621</f>
        <v>36394.17</v>
      </c>
      <c r="L660" s="135">
        <f>L659+L645+L621</f>
        <v>29844.339999999997</v>
      </c>
      <c r="M660" s="134">
        <f>M659+M645+M621</f>
        <v>6033.5</v>
      </c>
      <c r="N660" s="136">
        <f>N659+N645+N621</f>
        <v>661</v>
      </c>
      <c r="O660" s="135">
        <f>O621+O645+O659</f>
        <v>86155226.738936737</v>
      </c>
      <c r="P660" s="134"/>
      <c r="Q660" s="134"/>
      <c r="R660" s="135">
        <f>R659+R645+R621</f>
        <v>86155226.738936737</v>
      </c>
      <c r="S660" s="140"/>
      <c r="T660" s="148"/>
      <c r="U660" s="56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  <c r="AQ660" s="12"/>
      <c r="AR660" s="12"/>
      <c r="AS660" s="12"/>
      <c r="AT660" s="12"/>
      <c r="AU660" s="12"/>
      <c r="AV660" s="12"/>
      <c r="AW660" s="12"/>
      <c r="AX660" s="12"/>
      <c r="AY660" s="12"/>
      <c r="AZ660" s="12"/>
      <c r="BA660" s="12"/>
      <c r="BB660" s="12"/>
      <c r="BC660" s="12"/>
      <c r="BD660" s="12"/>
      <c r="BE660" s="12"/>
      <c r="BF660" s="12"/>
      <c r="BG660" s="12"/>
      <c r="BH660" s="12"/>
      <c r="BI660" s="12"/>
      <c r="BJ660" s="12"/>
      <c r="BK660" s="12"/>
      <c r="BL660" s="12"/>
      <c r="BM660" s="12"/>
      <c r="BN660" s="12"/>
      <c r="BO660" s="12"/>
      <c r="BP660" s="12"/>
      <c r="BQ660" s="12"/>
      <c r="BR660" s="12"/>
      <c r="BS660" s="12"/>
      <c r="BT660" s="12"/>
      <c r="BU660" s="12"/>
      <c r="BV660" s="12"/>
      <c r="BW660" s="12"/>
      <c r="BX660" s="12"/>
      <c r="BY660" s="12"/>
      <c r="BZ660" s="12"/>
      <c r="CA660" s="12"/>
      <c r="CB660" s="12"/>
      <c r="CC660" s="12"/>
      <c r="CD660" s="12"/>
    </row>
    <row r="661" spans="1:82" s="2" customFormat="1" ht="13.35" customHeight="1" x14ac:dyDescent="0.2">
      <c r="A661" s="410"/>
      <c r="B661" s="701" t="s">
        <v>86</v>
      </c>
      <c r="C661" s="410"/>
      <c r="D661" s="410"/>
      <c r="E661" s="410"/>
      <c r="F661" s="413"/>
      <c r="G661" s="410"/>
      <c r="H661" s="411"/>
      <c r="I661" s="89"/>
      <c r="J661" s="91"/>
      <c r="K661" s="29"/>
      <c r="L661" s="29"/>
      <c r="M661" s="30"/>
      <c r="N661" s="95"/>
      <c r="O661" s="29"/>
      <c r="P661" s="29"/>
      <c r="Q661" s="29"/>
      <c r="R661" s="117"/>
      <c r="S661" s="150"/>
      <c r="T661" s="149"/>
      <c r="U661" s="44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  <c r="BO661" s="7"/>
      <c r="BP661" s="7"/>
      <c r="BQ661" s="7"/>
      <c r="BR661" s="7"/>
      <c r="BS661" s="7"/>
      <c r="BT661" s="7"/>
      <c r="BU661" s="7"/>
      <c r="BV661" s="7"/>
      <c r="BW661" s="7"/>
      <c r="BX661" s="7"/>
      <c r="BY661" s="7"/>
      <c r="BZ661" s="7"/>
      <c r="CA661" s="7"/>
      <c r="CB661" s="7"/>
      <c r="CC661" s="7"/>
      <c r="CD661" s="7"/>
    </row>
    <row r="662" spans="1:82" s="2" customFormat="1" ht="12.75" customHeight="1" x14ac:dyDescent="0.2">
      <c r="A662" s="361">
        <v>1</v>
      </c>
      <c r="B662" s="360" t="s">
        <v>1235</v>
      </c>
      <c r="C662" s="361" t="s">
        <v>1252</v>
      </c>
      <c r="D662" s="361" t="s">
        <v>1250</v>
      </c>
      <c r="E662" s="361">
        <v>1972</v>
      </c>
      <c r="F662" s="417"/>
      <c r="G662" s="361" t="s">
        <v>114</v>
      </c>
      <c r="H662" s="427" t="s">
        <v>104</v>
      </c>
      <c r="I662" s="52">
        <v>5</v>
      </c>
      <c r="J662" s="52">
        <v>4</v>
      </c>
      <c r="K662" s="336">
        <v>3365.3</v>
      </c>
      <c r="L662" s="336">
        <v>3115.6</v>
      </c>
      <c r="M662" s="336">
        <v>0</v>
      </c>
      <c r="N662" s="52">
        <v>70</v>
      </c>
      <c r="O662" s="29">
        <f>'Раздел 2'!C662</f>
        <v>6096075.8899999997</v>
      </c>
      <c r="P662" s="29">
        <v>0</v>
      </c>
      <c r="Q662" s="29">
        <v>0</v>
      </c>
      <c r="R662" s="29">
        <f t="shared" ref="R662:R666" si="164">O662</f>
        <v>6096075.8899999997</v>
      </c>
      <c r="S662" s="150">
        <f t="shared" ref="S662:S666" si="165">O662/L662</f>
        <v>1956.6298273205803</v>
      </c>
      <c r="T662" s="147">
        <v>14845.876897996357</v>
      </c>
      <c r="U662" s="44">
        <v>2025</v>
      </c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  <c r="BO662" s="7"/>
      <c r="BP662" s="7"/>
      <c r="BQ662" s="7"/>
      <c r="BR662" s="7"/>
      <c r="BS662" s="7"/>
      <c r="BT662" s="7"/>
      <c r="BU662" s="7"/>
      <c r="BV662" s="7"/>
      <c r="BW662" s="7"/>
      <c r="BX662" s="7"/>
      <c r="BY662" s="7"/>
      <c r="BZ662" s="7"/>
      <c r="CA662" s="7"/>
      <c r="CB662" s="7"/>
      <c r="CC662" s="7"/>
      <c r="CD662" s="7"/>
    </row>
    <row r="663" spans="1:82" s="2" customFormat="1" ht="12.75" customHeight="1" x14ac:dyDescent="0.2">
      <c r="A663" s="361">
        <v>2</v>
      </c>
      <c r="B663" s="360" t="s">
        <v>1234</v>
      </c>
      <c r="C663" s="361" t="s">
        <v>1251</v>
      </c>
      <c r="D663" s="361" t="s">
        <v>1249</v>
      </c>
      <c r="E663" s="361">
        <v>1968</v>
      </c>
      <c r="F663" s="417"/>
      <c r="G663" s="361" t="s">
        <v>114</v>
      </c>
      <c r="H663" s="360" t="s">
        <v>105</v>
      </c>
      <c r="I663" s="52">
        <v>5</v>
      </c>
      <c r="J663" s="52">
        <v>4</v>
      </c>
      <c r="K663" s="336">
        <v>2542.1999999999998</v>
      </c>
      <c r="L663" s="336">
        <v>2179</v>
      </c>
      <c r="M663" s="336">
        <v>0</v>
      </c>
      <c r="N663" s="52">
        <v>59</v>
      </c>
      <c r="O663" s="29">
        <f>'Раздел 2'!C663</f>
        <v>11716055.130997082</v>
      </c>
      <c r="P663" s="29">
        <v>0</v>
      </c>
      <c r="Q663" s="29">
        <v>0</v>
      </c>
      <c r="R663" s="29">
        <f t="shared" si="164"/>
        <v>11716055.130997082</v>
      </c>
      <c r="S663" s="150">
        <f t="shared" si="165"/>
        <v>5376.8036397416627</v>
      </c>
      <c r="T663" s="147">
        <v>11214.806480874315</v>
      </c>
      <c r="U663" s="44">
        <v>2025</v>
      </c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  <c r="BO663" s="7"/>
      <c r="BP663" s="7"/>
      <c r="BQ663" s="7"/>
      <c r="BR663" s="7"/>
      <c r="BS663" s="7"/>
      <c r="BT663" s="7"/>
      <c r="BU663" s="7"/>
      <c r="BV663" s="7"/>
      <c r="BW663" s="7"/>
      <c r="BX663" s="7"/>
      <c r="BY663" s="7"/>
      <c r="BZ663" s="7"/>
      <c r="CA663" s="7"/>
      <c r="CB663" s="7"/>
      <c r="CC663" s="7"/>
      <c r="CD663" s="7"/>
    </row>
    <row r="664" spans="1:82" s="2" customFormat="1" ht="12.75" customHeight="1" x14ac:dyDescent="0.2">
      <c r="A664" s="361">
        <v>3</v>
      </c>
      <c r="B664" s="360" t="s">
        <v>1236</v>
      </c>
      <c r="C664" s="361" t="s">
        <v>1673</v>
      </c>
      <c r="D664" s="361" t="s">
        <v>1674</v>
      </c>
      <c r="E664" s="361">
        <v>1982</v>
      </c>
      <c r="F664" s="417"/>
      <c r="G664" s="361" t="s">
        <v>114</v>
      </c>
      <c r="H664" s="360" t="s">
        <v>105</v>
      </c>
      <c r="I664" s="52">
        <v>5</v>
      </c>
      <c r="J664" s="85">
        <v>4</v>
      </c>
      <c r="K664" s="336">
        <v>3423</v>
      </c>
      <c r="L664" s="336">
        <v>3121</v>
      </c>
      <c r="M664" s="336">
        <v>0</v>
      </c>
      <c r="N664" s="52">
        <v>71</v>
      </c>
      <c r="O664" s="29">
        <f>'Раздел 2'!C664</f>
        <v>3364680.48</v>
      </c>
      <c r="P664" s="29">
        <v>0</v>
      </c>
      <c r="Q664" s="29">
        <v>0</v>
      </c>
      <c r="R664" s="29">
        <f t="shared" si="164"/>
        <v>3364680.48</v>
      </c>
      <c r="S664" s="150">
        <f t="shared" si="165"/>
        <v>1078.0776930471002</v>
      </c>
      <c r="T664" s="147">
        <v>14845.876897996357</v>
      </c>
      <c r="U664" s="44">
        <v>2025</v>
      </c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  <c r="BO664" s="7"/>
      <c r="BP664" s="7"/>
      <c r="BQ664" s="7"/>
      <c r="BR664" s="7"/>
      <c r="BS664" s="7"/>
      <c r="BT664" s="7"/>
      <c r="BU664" s="7"/>
      <c r="BV664" s="7"/>
      <c r="BW664" s="7"/>
      <c r="BX664" s="7"/>
      <c r="BY664" s="7"/>
      <c r="BZ664" s="7"/>
      <c r="CA664" s="7"/>
      <c r="CB664" s="7"/>
      <c r="CC664" s="7"/>
      <c r="CD664" s="7"/>
    </row>
    <row r="665" spans="1:82" s="2" customFormat="1" ht="12.75" customHeight="1" x14ac:dyDescent="0.2">
      <c r="A665" s="361">
        <v>4</v>
      </c>
      <c r="B665" s="360" t="s">
        <v>1241</v>
      </c>
      <c r="C665" s="361" t="s">
        <v>1246</v>
      </c>
      <c r="D665" s="361" t="s">
        <v>1247</v>
      </c>
      <c r="E665" s="361">
        <v>1981</v>
      </c>
      <c r="F665" s="417"/>
      <c r="G665" s="361" t="s">
        <v>114</v>
      </c>
      <c r="H665" s="360" t="s">
        <v>1248</v>
      </c>
      <c r="I665" s="52">
        <v>2</v>
      </c>
      <c r="J665" s="52">
        <v>3</v>
      </c>
      <c r="K665" s="336">
        <v>648</v>
      </c>
      <c r="L665" s="336">
        <v>647.79999999999995</v>
      </c>
      <c r="M665" s="336">
        <v>0</v>
      </c>
      <c r="N665" s="52">
        <v>12</v>
      </c>
      <c r="O665" s="29">
        <f>'Раздел 2'!C665</f>
        <v>5118195.8108220007</v>
      </c>
      <c r="P665" s="29">
        <v>0</v>
      </c>
      <c r="Q665" s="29">
        <v>0</v>
      </c>
      <c r="R665" s="29">
        <f t="shared" si="164"/>
        <v>5118195.8108220007</v>
      </c>
      <c r="S665" s="150">
        <f t="shared" si="165"/>
        <v>7900.8888712905236</v>
      </c>
      <c r="T665" s="147">
        <v>12010</v>
      </c>
      <c r="U665" s="44">
        <v>2025</v>
      </c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  <c r="BO665" s="7"/>
      <c r="BP665" s="7"/>
      <c r="BQ665" s="7"/>
      <c r="BR665" s="7"/>
      <c r="BS665" s="7"/>
      <c r="BT665" s="7"/>
      <c r="BU665" s="7"/>
      <c r="BV665" s="7"/>
      <c r="BW665" s="7"/>
      <c r="BX665" s="7"/>
      <c r="BY665" s="7"/>
      <c r="BZ665" s="7"/>
      <c r="CA665" s="7"/>
      <c r="CB665" s="7"/>
      <c r="CC665" s="7"/>
      <c r="CD665" s="7"/>
    </row>
    <row r="666" spans="1:82" s="2" customFormat="1" ht="12.75" customHeight="1" x14ac:dyDescent="0.2">
      <c r="A666" s="361">
        <v>5</v>
      </c>
      <c r="B666" s="360" t="s">
        <v>1239</v>
      </c>
      <c r="C666" s="361" t="s">
        <v>1242</v>
      </c>
      <c r="D666" s="361" t="s">
        <v>1243</v>
      </c>
      <c r="E666" s="361">
        <v>1987</v>
      </c>
      <c r="F666" s="417"/>
      <c r="G666" s="361" t="s">
        <v>114</v>
      </c>
      <c r="H666" s="360" t="s">
        <v>105</v>
      </c>
      <c r="I666" s="52">
        <v>2</v>
      </c>
      <c r="J666" s="52">
        <v>3</v>
      </c>
      <c r="K666" s="336">
        <v>975.5</v>
      </c>
      <c r="L666" s="336">
        <v>644.5</v>
      </c>
      <c r="M666" s="336">
        <v>0</v>
      </c>
      <c r="N666" s="52">
        <v>13</v>
      </c>
      <c r="O666" s="29">
        <f>'Раздел 2'!C666</f>
        <v>5811962.0031924285</v>
      </c>
      <c r="P666" s="29">
        <v>0</v>
      </c>
      <c r="Q666" s="29">
        <v>0</v>
      </c>
      <c r="R666" s="29">
        <f t="shared" si="164"/>
        <v>5811962.0031924285</v>
      </c>
      <c r="S666" s="150">
        <f t="shared" si="165"/>
        <v>9017.7843338905022</v>
      </c>
      <c r="T666" s="147">
        <v>14219.98</v>
      </c>
      <c r="U666" s="44">
        <v>2025</v>
      </c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  <c r="BO666" s="7"/>
      <c r="BP666" s="7"/>
      <c r="BQ666" s="7"/>
      <c r="BR666" s="7"/>
      <c r="BS666" s="7"/>
      <c r="BT666" s="7"/>
      <c r="BU666" s="7"/>
      <c r="BV666" s="7"/>
      <c r="BW666" s="7"/>
      <c r="BX666" s="7"/>
      <c r="BY666" s="7"/>
      <c r="BZ666" s="7"/>
      <c r="CA666" s="7"/>
      <c r="CB666" s="7"/>
      <c r="CC666" s="7"/>
      <c r="CD666" s="7"/>
    </row>
    <row r="667" spans="1:82" s="3" customFormat="1" ht="12.75" customHeight="1" x14ac:dyDescent="0.2">
      <c r="A667" s="569" t="s">
        <v>1213</v>
      </c>
      <c r="B667" s="569"/>
      <c r="C667" s="196"/>
      <c r="D667" s="196"/>
      <c r="E667" s="178">
        <v>5</v>
      </c>
      <c r="F667" s="178"/>
      <c r="G667" s="178"/>
      <c r="H667" s="179"/>
      <c r="I667" s="178"/>
      <c r="J667" s="181"/>
      <c r="K667" s="183">
        <f t="shared" ref="K667:R667" si="166">SUM(K662:K666)</f>
        <v>10954</v>
      </c>
      <c r="L667" s="183">
        <f t="shared" si="166"/>
        <v>9707.9</v>
      </c>
      <c r="M667" s="183">
        <f t="shared" si="166"/>
        <v>0</v>
      </c>
      <c r="N667" s="183">
        <f t="shared" si="166"/>
        <v>225</v>
      </c>
      <c r="O667" s="183">
        <f t="shared" si="166"/>
        <v>32106969.315011512</v>
      </c>
      <c r="P667" s="183">
        <f t="shared" si="166"/>
        <v>0</v>
      </c>
      <c r="Q667" s="183">
        <f t="shared" si="166"/>
        <v>0</v>
      </c>
      <c r="R667" s="183">
        <f t="shared" si="166"/>
        <v>32106969.315011512</v>
      </c>
      <c r="S667" s="194"/>
      <c r="T667" s="195"/>
      <c r="U667" s="186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  <c r="BO667" s="7"/>
      <c r="BP667" s="7"/>
      <c r="BQ667" s="7"/>
      <c r="BR667" s="7"/>
      <c r="BS667" s="7"/>
      <c r="BT667" s="7"/>
      <c r="BU667" s="7"/>
      <c r="BV667" s="7"/>
      <c r="BW667" s="7"/>
      <c r="BX667" s="7"/>
      <c r="BY667" s="7"/>
      <c r="BZ667" s="7"/>
      <c r="CA667" s="7"/>
      <c r="CB667" s="7"/>
      <c r="CC667" s="7"/>
      <c r="CD667" s="7"/>
    </row>
    <row r="668" spans="1:82" s="2" customFormat="1" ht="12.75" customHeight="1" x14ac:dyDescent="0.2">
      <c r="A668" s="709">
        <v>1</v>
      </c>
      <c r="B668" s="411"/>
      <c r="C668" s="410"/>
      <c r="D668" s="410"/>
      <c r="E668" s="410"/>
      <c r="F668" s="413"/>
      <c r="G668" s="410"/>
      <c r="H668" s="411"/>
      <c r="I668" s="89"/>
      <c r="J668" s="89"/>
      <c r="K668" s="29"/>
      <c r="L668" s="29"/>
      <c r="M668" s="29"/>
      <c r="N668" s="30"/>
      <c r="O668" s="29"/>
      <c r="P668" s="29"/>
      <c r="Q668" s="29"/>
      <c r="R668" s="29"/>
      <c r="S668" s="150"/>
      <c r="T668" s="147"/>
      <c r="U668" s="89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  <c r="BO668" s="7"/>
      <c r="BP668" s="7"/>
      <c r="BQ668" s="7"/>
      <c r="BR668" s="7"/>
      <c r="BS668" s="7"/>
      <c r="BT668" s="7"/>
      <c r="BU668" s="7"/>
      <c r="BV668" s="7"/>
      <c r="BW668" s="7"/>
      <c r="BX668" s="7"/>
      <c r="BY668" s="7"/>
      <c r="BZ668" s="7"/>
      <c r="CA668" s="7"/>
      <c r="CB668" s="7"/>
      <c r="CC668" s="7"/>
      <c r="CD668" s="7"/>
    </row>
    <row r="669" spans="1:82" s="3" customFormat="1" ht="12.75" customHeight="1" x14ac:dyDescent="0.2">
      <c r="A669" s="569" t="s">
        <v>1214</v>
      </c>
      <c r="B669" s="569"/>
      <c r="C669" s="196"/>
      <c r="D669" s="196"/>
      <c r="E669" s="206">
        <v>0</v>
      </c>
      <c r="F669" s="178"/>
      <c r="G669" s="178"/>
      <c r="H669" s="179"/>
      <c r="I669" s="178"/>
      <c r="J669" s="181"/>
      <c r="K669" s="183">
        <f t="shared" ref="K669:R669" si="167">SUM(K668:K668)</f>
        <v>0</v>
      </c>
      <c r="L669" s="183">
        <f t="shared" si="167"/>
        <v>0</v>
      </c>
      <c r="M669" s="183">
        <f t="shared" si="167"/>
        <v>0</v>
      </c>
      <c r="N669" s="183">
        <f t="shared" si="167"/>
        <v>0</v>
      </c>
      <c r="O669" s="183">
        <f t="shared" si="167"/>
        <v>0</v>
      </c>
      <c r="P669" s="183">
        <f t="shared" si="167"/>
        <v>0</v>
      </c>
      <c r="Q669" s="183">
        <f t="shared" si="167"/>
        <v>0</v>
      </c>
      <c r="R669" s="183">
        <f t="shared" si="167"/>
        <v>0</v>
      </c>
      <c r="S669" s="194"/>
      <c r="T669" s="203"/>
      <c r="U669" s="186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  <c r="BO669" s="7"/>
      <c r="BP669" s="7"/>
      <c r="BQ669" s="7"/>
      <c r="BR669" s="7"/>
      <c r="BS669" s="7"/>
      <c r="BT669" s="7"/>
      <c r="BU669" s="7"/>
      <c r="BV669" s="7"/>
      <c r="BW669" s="7"/>
      <c r="BX669" s="7"/>
      <c r="BY669" s="7"/>
      <c r="BZ669" s="7"/>
      <c r="CA669" s="7"/>
      <c r="CB669" s="7"/>
      <c r="CC669" s="7"/>
      <c r="CD669" s="7"/>
    </row>
    <row r="670" spans="1:82" s="2" customFormat="1" ht="12.75" customHeight="1" x14ac:dyDescent="0.2">
      <c r="A670" s="410">
        <v>1</v>
      </c>
      <c r="B670" s="411" t="s">
        <v>1089</v>
      </c>
      <c r="C670" s="410" t="s">
        <v>181</v>
      </c>
      <c r="D670" s="410" t="s">
        <v>172</v>
      </c>
      <c r="E670" s="410" t="s">
        <v>61</v>
      </c>
      <c r="F670" s="413"/>
      <c r="G670" s="410" t="s">
        <v>114</v>
      </c>
      <c r="H670" s="427" t="s">
        <v>104</v>
      </c>
      <c r="I670" s="30">
        <v>2</v>
      </c>
      <c r="J670" s="30">
        <v>1</v>
      </c>
      <c r="K670" s="339">
        <v>433.7</v>
      </c>
      <c r="L670" s="339">
        <v>401.7</v>
      </c>
      <c r="M670" s="339">
        <v>0</v>
      </c>
      <c r="N670" s="30">
        <v>8</v>
      </c>
      <c r="O670" s="29">
        <f>'Раздел 2'!C670</f>
        <v>271193.29379999998</v>
      </c>
      <c r="P670" s="29">
        <v>0</v>
      </c>
      <c r="Q670" s="29">
        <v>0</v>
      </c>
      <c r="R670" s="29">
        <f>O670</f>
        <v>271193.29379999998</v>
      </c>
      <c r="S670" s="150">
        <f>O670/L670</f>
        <v>675.11400000000003</v>
      </c>
      <c r="T670" s="150">
        <v>19994.01216594287</v>
      </c>
      <c r="U670" s="44">
        <v>2027</v>
      </c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  <c r="BO670" s="7"/>
      <c r="BP670" s="7"/>
      <c r="BQ670" s="7"/>
      <c r="BR670" s="7"/>
      <c r="BS670" s="7"/>
      <c r="BT670" s="7"/>
      <c r="BU670" s="7"/>
      <c r="BV670" s="7"/>
      <c r="BW670" s="7"/>
      <c r="BX670" s="7"/>
      <c r="BY670" s="7"/>
      <c r="BZ670" s="7"/>
      <c r="CA670" s="7"/>
      <c r="CB670" s="7"/>
      <c r="CC670" s="7"/>
      <c r="CD670" s="7"/>
    </row>
    <row r="671" spans="1:82" s="3" customFormat="1" ht="12.75" customHeight="1" x14ac:dyDescent="0.2">
      <c r="A671" s="569" t="s">
        <v>1215</v>
      </c>
      <c r="B671" s="569"/>
      <c r="C671" s="178"/>
      <c r="D671" s="178"/>
      <c r="E671" s="178">
        <v>1</v>
      </c>
      <c r="F671" s="178"/>
      <c r="G671" s="178"/>
      <c r="H671" s="179"/>
      <c r="I671" s="178"/>
      <c r="J671" s="181"/>
      <c r="K671" s="183">
        <f t="shared" ref="K671:R671" si="168">SUM(K670:K670)</f>
        <v>433.7</v>
      </c>
      <c r="L671" s="183">
        <f t="shared" si="168"/>
        <v>401.7</v>
      </c>
      <c r="M671" s="183">
        <f t="shared" si="168"/>
        <v>0</v>
      </c>
      <c r="N671" s="183">
        <f t="shared" si="168"/>
        <v>8</v>
      </c>
      <c r="O671" s="183">
        <f t="shared" si="168"/>
        <v>271193.29379999998</v>
      </c>
      <c r="P671" s="183">
        <f t="shared" si="168"/>
        <v>0</v>
      </c>
      <c r="Q671" s="183">
        <f t="shared" si="168"/>
        <v>0</v>
      </c>
      <c r="R671" s="183">
        <f t="shared" si="168"/>
        <v>271193.29379999998</v>
      </c>
      <c r="S671" s="207"/>
      <c r="T671" s="208"/>
      <c r="U671" s="178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  <c r="BO671" s="7"/>
      <c r="BP671" s="7"/>
      <c r="BQ671" s="7"/>
      <c r="BR671" s="7"/>
      <c r="BS671" s="7"/>
      <c r="BT671" s="7"/>
      <c r="BU671" s="7"/>
      <c r="BV671" s="7"/>
      <c r="BW671" s="7"/>
      <c r="BX671" s="7"/>
      <c r="BY671" s="7"/>
      <c r="BZ671" s="7"/>
      <c r="CA671" s="7"/>
      <c r="CB671" s="7"/>
      <c r="CC671" s="7"/>
      <c r="CD671" s="7"/>
    </row>
    <row r="672" spans="1:82" s="5" customFormat="1" ht="13.35" customHeight="1" x14ac:dyDescent="0.2">
      <c r="A672" s="568" t="s">
        <v>101</v>
      </c>
      <c r="B672" s="568"/>
      <c r="C672" s="119"/>
      <c r="D672" s="119"/>
      <c r="E672" s="134">
        <f>E671+E669+E667</f>
        <v>6</v>
      </c>
      <c r="F672" s="134"/>
      <c r="G672" s="134"/>
      <c r="H672" s="134"/>
      <c r="I672" s="134"/>
      <c r="J672" s="134"/>
      <c r="K672" s="135">
        <f>K671+K669+K667</f>
        <v>11387.7</v>
      </c>
      <c r="L672" s="135">
        <f>L671+L669+L667</f>
        <v>10109.6</v>
      </c>
      <c r="M672" s="134">
        <f>M671+M669+M667</f>
        <v>0</v>
      </c>
      <c r="N672" s="136">
        <f>N671+N669+N667</f>
        <v>233</v>
      </c>
      <c r="O672" s="135">
        <f>O667+O669+O671</f>
        <v>32378162.608811513</v>
      </c>
      <c r="P672" s="134"/>
      <c r="Q672" s="134"/>
      <c r="R672" s="135">
        <f>R671+R669+R667</f>
        <v>32378162.608811513</v>
      </c>
      <c r="S672" s="127"/>
      <c r="T672" s="153"/>
      <c r="U672" s="119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  <c r="AQ672" s="12"/>
      <c r="AR672" s="12"/>
      <c r="AS672" s="12"/>
      <c r="AT672" s="12"/>
      <c r="AU672" s="12"/>
      <c r="AV672" s="12"/>
      <c r="AW672" s="12"/>
      <c r="AX672" s="12"/>
      <c r="AY672" s="12"/>
      <c r="AZ672" s="12"/>
      <c r="BA672" s="12"/>
      <c r="BB672" s="12"/>
      <c r="BC672" s="12"/>
      <c r="BD672" s="12"/>
      <c r="BE672" s="12"/>
      <c r="BF672" s="12"/>
      <c r="BG672" s="12"/>
      <c r="BH672" s="12"/>
      <c r="BI672" s="12"/>
      <c r="BJ672" s="12"/>
      <c r="BK672" s="12"/>
      <c r="BL672" s="12"/>
      <c r="BM672" s="12"/>
      <c r="BN672" s="12"/>
      <c r="BO672" s="12"/>
      <c r="BP672" s="12"/>
      <c r="BQ672" s="12"/>
      <c r="BR672" s="12"/>
      <c r="BS672" s="12"/>
      <c r="BT672" s="12"/>
      <c r="BU672" s="12"/>
      <c r="BV672" s="12"/>
      <c r="BW672" s="12"/>
      <c r="BX672" s="12"/>
      <c r="BY672" s="12"/>
      <c r="BZ672" s="12"/>
      <c r="CA672" s="12"/>
      <c r="CB672" s="12"/>
      <c r="CC672" s="12"/>
      <c r="CD672" s="12"/>
    </row>
    <row r="673" spans="1:21" s="83" customFormat="1" ht="13.35" customHeight="1" x14ac:dyDescent="0.2">
      <c r="A673" s="723"/>
      <c r="B673" s="724"/>
      <c r="C673" s="724"/>
      <c r="D673" s="724"/>
      <c r="E673" s="723"/>
      <c r="F673" s="687"/>
      <c r="G673" s="687"/>
      <c r="H673" s="723"/>
      <c r="I673" s="152"/>
      <c r="J673" s="16"/>
      <c r="K673" s="9"/>
      <c r="L673" s="9"/>
      <c r="M673" s="11"/>
      <c r="N673" s="27"/>
      <c r="O673" s="9"/>
      <c r="P673" s="9"/>
      <c r="Q673" s="9"/>
      <c r="R673" s="9"/>
      <c r="S673" s="23"/>
      <c r="T673" s="152"/>
      <c r="U673" s="152"/>
    </row>
    <row r="674" spans="1:21" s="1" customFormat="1" ht="12.75" customHeight="1" x14ac:dyDescent="0.2">
      <c r="A674" s="687"/>
      <c r="B674" s="458"/>
      <c r="C674" s="458"/>
      <c r="D674" s="458"/>
      <c r="E674" s="688"/>
      <c r="F674" s="687"/>
      <c r="G674" s="687"/>
      <c r="H674" s="687"/>
      <c r="I674" s="60"/>
      <c r="J674" s="15"/>
      <c r="K674" s="23"/>
      <c r="L674" s="23"/>
      <c r="M674" s="11"/>
      <c r="N674" s="26"/>
      <c r="O674" s="60"/>
      <c r="P674" s="60"/>
      <c r="Q674" s="60"/>
      <c r="R674" s="7"/>
      <c r="S674" s="23"/>
      <c r="T674" s="60"/>
      <c r="U674" s="60"/>
    </row>
    <row r="675" spans="1:21" s="1" customFormat="1" ht="12.75" customHeight="1" x14ac:dyDescent="0.2">
      <c r="A675" s="687"/>
      <c r="B675" s="458"/>
      <c r="C675" s="458"/>
      <c r="D675" s="458"/>
      <c r="E675" s="688"/>
      <c r="F675" s="687"/>
      <c r="G675" s="687"/>
      <c r="H675" s="687"/>
      <c r="I675" s="60"/>
      <c r="J675" s="15"/>
      <c r="K675" s="23"/>
      <c r="L675" s="23"/>
      <c r="M675" s="11"/>
      <c r="N675" s="26"/>
      <c r="O675" s="60"/>
      <c r="P675" s="60"/>
      <c r="Q675" s="60"/>
      <c r="R675" s="7"/>
      <c r="S675" s="23"/>
      <c r="T675" s="60"/>
      <c r="U675" s="60"/>
    </row>
    <row r="676" spans="1:21" s="1" customFormat="1" x14ac:dyDescent="0.2">
      <c r="A676" s="687"/>
      <c r="B676" s="458"/>
      <c r="C676" s="458"/>
      <c r="D676" s="458"/>
      <c r="E676" s="378"/>
      <c r="F676" s="378"/>
      <c r="G676" s="378"/>
      <c r="H676" s="378"/>
      <c r="I676" s="60"/>
      <c r="J676" s="15"/>
      <c r="K676" s="23"/>
      <c r="L676" s="23"/>
      <c r="M676" s="11"/>
      <c r="N676" s="26"/>
      <c r="O676" s="60"/>
      <c r="P676" s="60"/>
      <c r="Q676" s="60"/>
      <c r="R676" s="7"/>
      <c r="S676" s="23"/>
      <c r="T676" s="60"/>
      <c r="U676" s="60"/>
    </row>
    <row r="677" spans="1:21" s="1" customFormat="1" x14ac:dyDescent="0.2">
      <c r="A677" s="687"/>
      <c r="B677" s="458"/>
      <c r="C677" s="458"/>
      <c r="D677" s="458"/>
      <c r="E677" s="378"/>
      <c r="F677" s="378"/>
      <c r="G677" s="688"/>
      <c r="H677" s="687"/>
      <c r="I677" s="60"/>
      <c r="J677" s="60"/>
      <c r="K677" s="23"/>
      <c r="L677" s="23"/>
      <c r="M677" s="11"/>
      <c r="N677" s="26"/>
      <c r="O677" s="60"/>
      <c r="P677" s="60"/>
      <c r="Q677" s="60"/>
      <c r="R677" s="7"/>
      <c r="S677" s="23"/>
      <c r="T677" s="60"/>
      <c r="U677" s="60"/>
    </row>
    <row r="678" spans="1:21" s="1" customFormat="1" x14ac:dyDescent="0.2">
      <c r="A678" s="687"/>
      <c r="B678" s="458"/>
      <c r="C678" s="458"/>
      <c r="D678" s="458"/>
      <c r="E678" s="688"/>
      <c r="F678" s="687"/>
      <c r="G678" s="687"/>
      <c r="H678" s="687"/>
      <c r="I678" s="60"/>
      <c r="J678" s="15"/>
      <c r="K678" s="23"/>
      <c r="L678" s="23"/>
      <c r="M678" s="11"/>
      <c r="N678" s="26"/>
      <c r="O678" s="60"/>
      <c r="P678" s="60"/>
      <c r="Q678" s="60"/>
      <c r="R678" s="7"/>
      <c r="S678" s="23"/>
      <c r="T678" s="60"/>
      <c r="U678" s="60"/>
    </row>
    <row r="679" spans="1:21" s="1" customFormat="1" x14ac:dyDescent="0.2">
      <c r="A679" s="687"/>
      <c r="B679" s="458"/>
      <c r="C679" s="458"/>
      <c r="D679" s="458"/>
      <c r="E679" s="688"/>
      <c r="F679" s="687"/>
      <c r="G679" s="687"/>
      <c r="H679" s="687"/>
      <c r="I679" s="60"/>
      <c r="J679" s="15"/>
      <c r="K679" s="23"/>
      <c r="L679" s="23"/>
      <c r="M679" s="11"/>
      <c r="N679" s="26"/>
      <c r="O679" s="60"/>
      <c r="P679" s="60"/>
      <c r="Q679" s="60"/>
      <c r="R679" s="7"/>
      <c r="S679" s="23"/>
      <c r="T679" s="60"/>
      <c r="U679" s="60"/>
    </row>
    <row r="680" spans="1:21" s="1" customFormat="1" x14ac:dyDescent="0.2">
      <c r="A680" s="687"/>
      <c r="B680" s="458"/>
      <c r="C680" s="458"/>
      <c r="D680" s="458"/>
      <c r="E680" s="688"/>
      <c r="F680" s="687"/>
      <c r="G680" s="687"/>
      <c r="H680" s="687"/>
      <c r="I680" s="60"/>
      <c r="J680" s="15"/>
      <c r="K680" s="23"/>
      <c r="L680" s="23"/>
      <c r="M680" s="11"/>
      <c r="N680" s="26"/>
      <c r="O680" s="60"/>
      <c r="P680" s="60"/>
      <c r="Q680" s="60"/>
      <c r="R680" s="7"/>
      <c r="S680" s="23"/>
      <c r="T680" s="60"/>
      <c r="U680" s="60"/>
    </row>
    <row r="681" spans="1:21" s="1" customFormat="1" x14ac:dyDescent="0.2">
      <c r="A681" s="687"/>
      <c r="B681" s="458"/>
      <c r="C681" s="458"/>
      <c r="D681" s="458"/>
      <c r="E681" s="688"/>
      <c r="F681" s="687"/>
      <c r="G681" s="687"/>
      <c r="H681" s="687"/>
      <c r="I681" s="60"/>
      <c r="J681" s="15"/>
      <c r="K681" s="23"/>
      <c r="L681" s="23"/>
      <c r="M681" s="11"/>
      <c r="N681" s="26"/>
      <c r="O681" s="60"/>
      <c r="P681" s="60"/>
      <c r="Q681" s="60"/>
      <c r="R681" s="7"/>
      <c r="S681" s="23"/>
      <c r="T681" s="60"/>
      <c r="U681" s="60"/>
    </row>
    <row r="682" spans="1:21" s="1" customFormat="1" x14ac:dyDescent="0.2">
      <c r="A682" s="687"/>
      <c r="B682" s="458"/>
      <c r="C682" s="458"/>
      <c r="D682" s="458"/>
      <c r="E682" s="688"/>
      <c r="F682" s="687"/>
      <c r="G682" s="687"/>
      <c r="H682" s="687"/>
      <c r="I682" s="60"/>
      <c r="J682" s="15"/>
      <c r="K682" s="23"/>
      <c r="L682" s="23"/>
      <c r="M682" s="11"/>
      <c r="N682" s="26"/>
      <c r="O682" s="60"/>
      <c r="P682" s="60"/>
      <c r="Q682" s="60"/>
      <c r="R682" s="7"/>
      <c r="S682" s="23"/>
      <c r="T682" s="60"/>
      <c r="U682" s="60"/>
    </row>
    <row r="683" spans="1:21" s="1" customFormat="1" x14ac:dyDescent="0.2">
      <c r="A683" s="687"/>
      <c r="B683" s="458"/>
      <c r="C683" s="458"/>
      <c r="D683" s="458"/>
      <c r="E683" s="688"/>
      <c r="F683" s="687"/>
      <c r="G683" s="687"/>
      <c r="H683" s="687"/>
      <c r="I683" s="60"/>
      <c r="J683" s="15"/>
      <c r="K683" s="23"/>
      <c r="L683" s="23"/>
      <c r="M683" s="11"/>
      <c r="N683" s="26"/>
      <c r="O683" s="60"/>
      <c r="P683" s="60"/>
      <c r="Q683" s="60"/>
      <c r="R683" s="7"/>
      <c r="S683" s="23"/>
      <c r="T683" s="60"/>
      <c r="U683" s="60"/>
    </row>
    <row r="684" spans="1:21" s="1" customFormat="1" x14ac:dyDescent="0.2">
      <c r="A684" s="687"/>
      <c r="B684" s="458"/>
      <c r="C684" s="458"/>
      <c r="D684" s="458"/>
      <c r="E684" s="688"/>
      <c r="F684" s="687"/>
      <c r="G684" s="687"/>
      <c r="H684" s="687"/>
      <c r="I684" s="60"/>
      <c r="J684" s="15"/>
      <c r="K684" s="23"/>
      <c r="L684" s="23"/>
      <c r="M684" s="11"/>
      <c r="N684" s="26"/>
      <c r="O684" s="60"/>
      <c r="P684" s="60"/>
      <c r="Q684" s="60"/>
      <c r="R684" s="7"/>
      <c r="S684" s="23"/>
      <c r="T684" s="60"/>
      <c r="U684" s="60"/>
    </row>
    <row r="685" spans="1:21" s="1" customFormat="1" x14ac:dyDescent="0.2">
      <c r="A685" s="687"/>
      <c r="B685" s="458"/>
      <c r="C685" s="458"/>
      <c r="D685" s="458"/>
      <c r="E685" s="688"/>
      <c r="F685" s="687"/>
      <c r="G685" s="687"/>
      <c r="H685" s="687"/>
      <c r="I685" s="60"/>
      <c r="J685" s="15"/>
      <c r="K685" s="23"/>
      <c r="L685" s="23"/>
      <c r="M685" s="11"/>
      <c r="N685" s="26"/>
      <c r="O685" s="60"/>
      <c r="P685" s="60"/>
      <c r="Q685" s="60"/>
      <c r="R685" s="7"/>
      <c r="S685" s="23"/>
      <c r="T685" s="60"/>
      <c r="U685" s="60"/>
    </row>
    <row r="686" spans="1:21" s="1" customFormat="1" x14ac:dyDescent="0.2">
      <c r="A686" s="687"/>
      <c r="B686" s="458"/>
      <c r="C686" s="458"/>
      <c r="D686" s="458"/>
      <c r="E686" s="688"/>
      <c r="F686" s="687"/>
      <c r="G686" s="687"/>
      <c r="H686" s="687"/>
      <c r="I686" s="60"/>
      <c r="J686" s="15"/>
      <c r="K686" s="23"/>
      <c r="L686" s="23"/>
      <c r="M686" s="11"/>
      <c r="N686" s="26"/>
      <c r="O686" s="60"/>
      <c r="P686" s="60"/>
      <c r="Q686" s="60"/>
      <c r="R686" s="7"/>
      <c r="S686" s="23"/>
      <c r="T686" s="60"/>
      <c r="U686" s="60"/>
    </row>
    <row r="687" spans="1:21" s="1" customFormat="1" x14ac:dyDescent="0.2">
      <c r="A687" s="687"/>
      <c r="B687" s="458"/>
      <c r="C687" s="458"/>
      <c r="D687" s="458"/>
      <c r="E687" s="688"/>
      <c r="F687" s="687"/>
      <c r="G687" s="687"/>
      <c r="H687" s="687"/>
      <c r="I687" s="60"/>
      <c r="J687" s="15"/>
      <c r="K687" s="23"/>
      <c r="L687" s="23"/>
      <c r="M687" s="11"/>
      <c r="N687" s="26"/>
      <c r="O687" s="60"/>
      <c r="P687" s="60"/>
      <c r="Q687" s="60"/>
      <c r="R687" s="7"/>
      <c r="S687" s="23"/>
      <c r="T687" s="60"/>
      <c r="U687" s="60"/>
    </row>
    <row r="688" spans="1:21" s="1" customFormat="1" x14ac:dyDescent="0.2">
      <c r="A688" s="687"/>
      <c r="B688" s="458"/>
      <c r="C688" s="458"/>
      <c r="D688" s="458"/>
      <c r="E688" s="688"/>
      <c r="F688" s="687"/>
      <c r="G688" s="687"/>
      <c r="H688" s="687"/>
      <c r="I688" s="60"/>
      <c r="J688" s="15"/>
      <c r="K688" s="23"/>
      <c r="L688" s="23"/>
      <c r="M688" s="11"/>
      <c r="N688" s="26"/>
      <c r="O688" s="60"/>
      <c r="P688" s="60"/>
      <c r="Q688" s="60"/>
      <c r="R688" s="7"/>
      <c r="S688" s="23"/>
      <c r="T688" s="60"/>
      <c r="U688" s="60"/>
    </row>
    <row r="689" spans="1:21" s="1" customFormat="1" x14ac:dyDescent="0.2">
      <c r="A689" s="687"/>
      <c r="B689" s="458"/>
      <c r="C689" s="458"/>
      <c r="D689" s="458"/>
      <c r="E689" s="688"/>
      <c r="F689" s="687"/>
      <c r="G689" s="687"/>
      <c r="H689" s="687"/>
      <c r="I689" s="60"/>
      <c r="J689" s="15"/>
      <c r="K689" s="23"/>
      <c r="L689" s="23"/>
      <c r="M689" s="11"/>
      <c r="N689" s="26"/>
      <c r="O689" s="60"/>
      <c r="P689" s="60"/>
      <c r="Q689" s="60"/>
      <c r="R689" s="7"/>
      <c r="S689" s="23"/>
      <c r="T689" s="60"/>
      <c r="U689" s="60"/>
    </row>
    <row r="690" spans="1:21" s="1" customFormat="1" x14ac:dyDescent="0.2">
      <c r="A690" s="687"/>
      <c r="B690" s="458"/>
      <c r="C690" s="458"/>
      <c r="D690" s="458"/>
      <c r="E690" s="688"/>
      <c r="F690" s="687"/>
      <c r="G690" s="687"/>
      <c r="H690" s="687"/>
      <c r="I690" s="60"/>
      <c r="J690" s="15"/>
      <c r="K690" s="23"/>
      <c r="L690" s="23"/>
      <c r="M690" s="11"/>
      <c r="N690" s="26"/>
      <c r="O690" s="60"/>
      <c r="P690" s="60"/>
      <c r="Q690" s="60"/>
      <c r="R690" s="7"/>
      <c r="S690" s="23"/>
      <c r="T690" s="60"/>
      <c r="U690" s="60"/>
    </row>
    <row r="691" spans="1:21" s="1" customFormat="1" x14ac:dyDescent="0.2">
      <c r="A691" s="687"/>
      <c r="B691" s="458"/>
      <c r="C691" s="458"/>
      <c r="D691" s="458"/>
      <c r="E691" s="688"/>
      <c r="F691" s="687"/>
      <c r="G691" s="687"/>
      <c r="H691" s="687"/>
      <c r="I691" s="60"/>
      <c r="J691" s="15"/>
      <c r="K691" s="23"/>
      <c r="L691" s="23"/>
      <c r="M691" s="11"/>
      <c r="N691" s="26"/>
      <c r="O691" s="60"/>
      <c r="P691" s="60"/>
      <c r="Q691" s="60"/>
      <c r="R691" s="7"/>
      <c r="S691" s="23"/>
      <c r="T691" s="60"/>
      <c r="U691" s="60"/>
    </row>
    <row r="692" spans="1:21" s="1" customFormat="1" x14ac:dyDescent="0.2">
      <c r="A692" s="687"/>
      <c r="B692" s="458"/>
      <c r="C692" s="458"/>
      <c r="D692" s="458"/>
      <c r="E692" s="688"/>
      <c r="F692" s="687"/>
      <c r="G692" s="687"/>
      <c r="H692" s="687"/>
      <c r="I692" s="60"/>
      <c r="J692" s="15"/>
      <c r="K692" s="23"/>
      <c r="L692" s="23"/>
      <c r="M692" s="11"/>
      <c r="N692" s="26"/>
      <c r="O692" s="60"/>
      <c r="P692" s="60"/>
      <c r="Q692" s="60"/>
      <c r="R692" s="7"/>
      <c r="S692" s="23"/>
      <c r="T692" s="60"/>
      <c r="U692" s="60"/>
    </row>
    <row r="693" spans="1:21" s="1" customFormat="1" x14ac:dyDescent="0.2">
      <c r="A693" s="687"/>
      <c r="B693" s="458"/>
      <c r="C693" s="458"/>
      <c r="D693" s="458"/>
      <c r="E693" s="688"/>
      <c r="F693" s="687"/>
      <c r="G693" s="687"/>
      <c r="H693" s="687"/>
      <c r="I693" s="60"/>
      <c r="J693" s="15"/>
      <c r="K693" s="23"/>
      <c r="L693" s="23"/>
      <c r="M693" s="11"/>
      <c r="N693" s="26"/>
      <c r="O693" s="60"/>
      <c r="P693" s="60"/>
      <c r="Q693" s="60"/>
      <c r="R693" s="7"/>
      <c r="S693" s="23"/>
      <c r="T693" s="60"/>
      <c r="U693" s="60"/>
    </row>
    <row r="694" spans="1:21" s="1" customFormat="1" x14ac:dyDescent="0.2">
      <c r="A694" s="687"/>
      <c r="B694" s="458"/>
      <c r="C694" s="458"/>
      <c r="D694" s="458"/>
      <c r="E694" s="688"/>
      <c r="F694" s="687"/>
      <c r="G694" s="687"/>
      <c r="H694" s="687"/>
      <c r="I694" s="60"/>
      <c r="J694" s="15"/>
      <c r="K694" s="23"/>
      <c r="L694" s="23"/>
      <c r="M694" s="11"/>
      <c r="N694" s="26"/>
      <c r="O694" s="60"/>
      <c r="P694" s="60"/>
      <c r="Q694" s="60"/>
      <c r="R694" s="7"/>
      <c r="S694" s="23"/>
      <c r="T694" s="60"/>
      <c r="U694" s="60"/>
    </row>
    <row r="695" spans="1:21" s="1" customFormat="1" x14ac:dyDescent="0.2">
      <c r="A695" s="687"/>
      <c r="B695" s="458"/>
      <c r="C695" s="458"/>
      <c r="D695" s="458"/>
      <c r="E695" s="688"/>
      <c r="F695" s="687"/>
      <c r="G695" s="687"/>
      <c r="H695" s="687"/>
      <c r="I695" s="60"/>
      <c r="J695" s="15"/>
      <c r="K695" s="23"/>
      <c r="L695" s="23"/>
      <c r="M695" s="11"/>
      <c r="N695" s="26"/>
      <c r="O695" s="60"/>
      <c r="P695" s="60"/>
      <c r="Q695" s="60"/>
      <c r="R695" s="7"/>
      <c r="S695" s="23"/>
      <c r="T695" s="60"/>
      <c r="U695" s="60"/>
    </row>
    <row r="696" spans="1:21" s="1" customFormat="1" x14ac:dyDescent="0.2">
      <c r="A696" s="687"/>
      <c r="B696" s="458"/>
      <c r="C696" s="458"/>
      <c r="D696" s="458"/>
      <c r="E696" s="688"/>
      <c r="F696" s="687"/>
      <c r="G696" s="687"/>
      <c r="H696" s="687"/>
      <c r="I696" s="60"/>
      <c r="J696" s="15"/>
      <c r="K696" s="23"/>
      <c r="L696" s="23"/>
      <c r="M696" s="11"/>
      <c r="N696" s="26"/>
      <c r="O696" s="60"/>
      <c r="P696" s="60"/>
      <c r="Q696" s="60"/>
      <c r="R696" s="7"/>
      <c r="S696" s="23"/>
      <c r="T696" s="60"/>
      <c r="U696" s="60"/>
    </row>
    <row r="697" spans="1:21" s="1" customFormat="1" x14ac:dyDescent="0.2">
      <c r="A697" s="687"/>
      <c r="B697" s="458"/>
      <c r="C697" s="458"/>
      <c r="D697" s="458"/>
      <c r="E697" s="688"/>
      <c r="F697" s="687"/>
      <c r="G697" s="687"/>
      <c r="H697" s="687"/>
      <c r="I697" s="60"/>
      <c r="J697" s="15"/>
      <c r="K697" s="23"/>
      <c r="L697" s="23"/>
      <c r="M697" s="11"/>
      <c r="N697" s="26"/>
      <c r="O697" s="60"/>
      <c r="P697" s="60"/>
      <c r="Q697" s="60"/>
      <c r="R697" s="7"/>
      <c r="S697" s="23"/>
      <c r="T697" s="60"/>
      <c r="U697" s="60"/>
    </row>
    <row r="698" spans="1:21" s="1" customFormat="1" x14ac:dyDescent="0.2">
      <c r="A698" s="687"/>
      <c r="B698" s="458"/>
      <c r="C698" s="458"/>
      <c r="D698" s="458"/>
      <c r="E698" s="688"/>
      <c r="F698" s="687"/>
      <c r="G698" s="687"/>
      <c r="H698" s="687"/>
      <c r="I698" s="60"/>
      <c r="J698" s="15"/>
      <c r="K698" s="23"/>
      <c r="L698" s="23"/>
      <c r="M698" s="11"/>
      <c r="N698" s="26"/>
      <c r="O698" s="60"/>
      <c r="P698" s="60"/>
      <c r="Q698" s="60"/>
      <c r="R698" s="7"/>
      <c r="S698" s="23"/>
      <c r="T698" s="60"/>
      <c r="U698" s="60"/>
    </row>
    <row r="699" spans="1:21" s="1" customFormat="1" x14ac:dyDescent="0.2">
      <c r="A699" s="687"/>
      <c r="B699" s="458"/>
      <c r="C699" s="458"/>
      <c r="D699" s="458"/>
      <c r="E699" s="688"/>
      <c r="F699" s="687"/>
      <c r="G699" s="687"/>
      <c r="H699" s="687"/>
      <c r="I699" s="60"/>
      <c r="J699" s="15"/>
      <c r="K699" s="23"/>
      <c r="L699" s="23"/>
      <c r="M699" s="11"/>
      <c r="N699" s="26"/>
      <c r="O699" s="60"/>
      <c r="P699" s="60"/>
      <c r="Q699" s="60"/>
      <c r="R699" s="7"/>
      <c r="S699" s="23"/>
      <c r="T699" s="60"/>
      <c r="U699" s="60"/>
    </row>
    <row r="700" spans="1:21" s="1" customFormat="1" x14ac:dyDescent="0.2">
      <c r="A700" s="687"/>
      <c r="B700" s="458"/>
      <c r="C700" s="458"/>
      <c r="D700" s="458"/>
      <c r="E700" s="688"/>
      <c r="F700" s="687"/>
      <c r="G700" s="687"/>
      <c r="H700" s="687"/>
      <c r="I700" s="60"/>
      <c r="J700" s="15"/>
      <c r="K700" s="23"/>
      <c r="L700" s="23"/>
      <c r="M700" s="11"/>
      <c r="N700" s="26"/>
      <c r="O700" s="60"/>
      <c r="P700" s="60"/>
      <c r="Q700" s="60"/>
      <c r="R700" s="7"/>
      <c r="S700" s="23"/>
      <c r="T700" s="60"/>
      <c r="U700" s="60"/>
    </row>
    <row r="701" spans="1:21" s="1" customFormat="1" x14ac:dyDescent="0.2">
      <c r="A701" s="687"/>
      <c r="B701" s="458"/>
      <c r="C701" s="458"/>
      <c r="D701" s="458"/>
      <c r="E701" s="688"/>
      <c r="F701" s="687"/>
      <c r="G701" s="687"/>
      <c r="H701" s="687"/>
      <c r="I701" s="60"/>
      <c r="J701" s="15"/>
      <c r="K701" s="23"/>
      <c r="L701" s="23"/>
      <c r="M701" s="11"/>
      <c r="N701" s="26"/>
      <c r="O701" s="60"/>
      <c r="P701" s="60"/>
      <c r="Q701" s="60"/>
      <c r="R701" s="7"/>
      <c r="S701" s="23"/>
      <c r="T701" s="60"/>
      <c r="U701" s="60"/>
    </row>
    <row r="702" spans="1:21" s="1" customFormat="1" x14ac:dyDescent="0.2">
      <c r="A702" s="687"/>
      <c r="B702" s="458"/>
      <c r="C702" s="458"/>
      <c r="D702" s="458"/>
      <c r="E702" s="688"/>
      <c r="F702" s="687"/>
      <c r="G702" s="687"/>
      <c r="H702" s="687"/>
      <c r="I702" s="60"/>
      <c r="J702" s="15"/>
      <c r="K702" s="23"/>
      <c r="L702" s="23"/>
      <c r="M702" s="11"/>
      <c r="N702" s="26"/>
      <c r="O702" s="60"/>
      <c r="P702" s="60"/>
      <c r="Q702" s="60"/>
      <c r="R702" s="7"/>
      <c r="S702" s="23"/>
      <c r="T702" s="60"/>
      <c r="U702" s="60"/>
    </row>
    <row r="703" spans="1:21" s="1" customFormat="1" x14ac:dyDescent="0.2">
      <c r="A703" s="687"/>
      <c r="B703" s="458"/>
      <c r="C703" s="458"/>
      <c r="D703" s="458"/>
      <c r="E703" s="688"/>
      <c r="F703" s="687"/>
      <c r="G703" s="687"/>
      <c r="H703" s="687"/>
      <c r="I703" s="60"/>
      <c r="J703" s="15"/>
      <c r="K703" s="23"/>
      <c r="L703" s="23"/>
      <c r="M703" s="11"/>
      <c r="N703" s="26"/>
      <c r="O703" s="60"/>
      <c r="P703" s="60"/>
      <c r="Q703" s="60"/>
      <c r="R703" s="7"/>
      <c r="S703" s="23"/>
      <c r="T703" s="60"/>
      <c r="U703" s="60"/>
    </row>
    <row r="704" spans="1:21" s="1" customFormat="1" x14ac:dyDescent="0.2">
      <c r="A704" s="687"/>
      <c r="B704" s="458"/>
      <c r="C704" s="458"/>
      <c r="D704" s="458"/>
      <c r="E704" s="688"/>
      <c r="F704" s="687"/>
      <c r="G704" s="687"/>
      <c r="H704" s="687"/>
      <c r="I704" s="60"/>
      <c r="J704" s="15"/>
      <c r="K704" s="23"/>
      <c r="L704" s="23"/>
      <c r="M704" s="11"/>
      <c r="N704" s="26"/>
      <c r="O704" s="60"/>
      <c r="P704" s="60"/>
      <c r="Q704" s="60"/>
      <c r="R704" s="7"/>
      <c r="S704" s="23"/>
      <c r="T704" s="60"/>
      <c r="U704" s="60"/>
    </row>
    <row r="705" spans="1:21" s="1" customFormat="1" x14ac:dyDescent="0.2">
      <c r="A705" s="687"/>
      <c r="B705" s="458"/>
      <c r="C705" s="458"/>
      <c r="D705" s="458"/>
      <c r="E705" s="688"/>
      <c r="F705" s="687"/>
      <c r="G705" s="687"/>
      <c r="H705" s="687"/>
      <c r="I705" s="60"/>
      <c r="J705" s="15"/>
      <c r="K705" s="23"/>
      <c r="L705" s="23"/>
      <c r="M705" s="11"/>
      <c r="N705" s="26"/>
      <c r="O705" s="60"/>
      <c r="P705" s="60"/>
      <c r="Q705" s="60"/>
      <c r="R705" s="7"/>
      <c r="S705" s="23"/>
      <c r="T705" s="60"/>
      <c r="U705" s="60"/>
    </row>
    <row r="706" spans="1:21" s="1" customFormat="1" x14ac:dyDescent="0.2">
      <c r="A706" s="687"/>
      <c r="B706" s="458"/>
      <c r="C706" s="458"/>
      <c r="D706" s="458"/>
      <c r="E706" s="688"/>
      <c r="F706" s="687"/>
      <c r="G706" s="687"/>
      <c r="H706" s="687"/>
      <c r="I706" s="60"/>
      <c r="J706" s="15"/>
      <c r="K706" s="23"/>
      <c r="L706" s="23"/>
      <c r="M706" s="11"/>
      <c r="N706" s="26"/>
      <c r="O706" s="60"/>
      <c r="P706" s="60"/>
      <c r="Q706" s="60"/>
      <c r="R706" s="7"/>
      <c r="S706" s="23"/>
      <c r="T706" s="60"/>
      <c r="U706" s="60"/>
    </row>
    <row r="707" spans="1:21" s="1" customFormat="1" x14ac:dyDescent="0.2">
      <c r="A707" s="687"/>
      <c r="B707" s="458"/>
      <c r="C707" s="458"/>
      <c r="D707" s="458"/>
      <c r="E707" s="688"/>
      <c r="F707" s="687"/>
      <c r="G707" s="687"/>
      <c r="H707" s="687"/>
      <c r="I707" s="60"/>
      <c r="J707" s="15"/>
      <c r="K707" s="23"/>
      <c r="L707" s="23"/>
      <c r="M707" s="11"/>
      <c r="N707" s="26"/>
      <c r="O707" s="60"/>
      <c r="P707" s="60"/>
      <c r="Q707" s="60"/>
      <c r="R707" s="7"/>
      <c r="S707" s="23"/>
      <c r="T707" s="60"/>
      <c r="U707" s="60"/>
    </row>
    <row r="708" spans="1:21" s="1" customFormat="1" x14ac:dyDescent="0.2">
      <c r="A708" s="687"/>
      <c r="B708" s="458"/>
      <c r="C708" s="458"/>
      <c r="D708" s="458"/>
      <c r="E708" s="688"/>
      <c r="F708" s="687"/>
      <c r="G708" s="687"/>
      <c r="H708" s="687"/>
      <c r="I708" s="60"/>
      <c r="J708" s="15"/>
      <c r="K708" s="23"/>
      <c r="L708" s="23"/>
      <c r="M708" s="11"/>
      <c r="N708" s="26"/>
      <c r="O708" s="60"/>
      <c r="P708" s="60"/>
      <c r="Q708" s="60"/>
      <c r="R708" s="7"/>
      <c r="S708" s="23"/>
      <c r="T708" s="60"/>
      <c r="U708" s="60"/>
    </row>
    <row r="709" spans="1:21" s="1" customFormat="1" x14ac:dyDescent="0.2">
      <c r="A709" s="687"/>
      <c r="B709" s="458"/>
      <c r="C709" s="458"/>
      <c r="D709" s="458"/>
      <c r="E709" s="688"/>
      <c r="F709" s="687"/>
      <c r="G709" s="687"/>
      <c r="H709" s="687"/>
      <c r="I709" s="60"/>
      <c r="J709" s="15"/>
      <c r="K709" s="23"/>
      <c r="L709" s="23"/>
      <c r="M709" s="11"/>
      <c r="N709" s="26"/>
      <c r="O709" s="60"/>
      <c r="P709" s="60"/>
      <c r="Q709" s="60"/>
      <c r="R709" s="7"/>
      <c r="S709" s="23"/>
      <c r="T709" s="60"/>
      <c r="U709" s="60"/>
    </row>
    <row r="710" spans="1:21" s="1" customFormat="1" x14ac:dyDescent="0.2">
      <c r="A710" s="687"/>
      <c r="B710" s="458"/>
      <c r="C710" s="458"/>
      <c r="D710" s="458"/>
      <c r="E710" s="688"/>
      <c r="F710" s="687"/>
      <c r="G710" s="687"/>
      <c r="H710" s="687"/>
      <c r="I710" s="60"/>
      <c r="J710" s="15"/>
      <c r="K710" s="23"/>
      <c r="L710" s="23"/>
      <c r="M710" s="11"/>
      <c r="N710" s="26"/>
      <c r="O710" s="60"/>
      <c r="P710" s="60"/>
      <c r="Q710" s="60"/>
      <c r="R710" s="7"/>
      <c r="S710" s="23"/>
      <c r="T710" s="60"/>
      <c r="U710" s="60"/>
    </row>
    <row r="711" spans="1:21" s="1" customFormat="1" x14ac:dyDescent="0.2">
      <c r="A711" s="687"/>
      <c r="B711" s="458"/>
      <c r="C711" s="458"/>
      <c r="D711" s="458"/>
      <c r="E711" s="688"/>
      <c r="F711" s="687"/>
      <c r="G711" s="687"/>
      <c r="H711" s="687"/>
      <c r="I711" s="60"/>
      <c r="J711" s="15"/>
      <c r="K711" s="23"/>
      <c r="L711" s="23"/>
      <c r="M711" s="11"/>
      <c r="N711" s="26"/>
      <c r="O711" s="60"/>
      <c r="P711" s="60"/>
      <c r="Q711" s="60"/>
      <c r="R711" s="7"/>
      <c r="S711" s="23"/>
      <c r="T711" s="60"/>
      <c r="U711" s="60"/>
    </row>
    <row r="712" spans="1:21" s="1" customFormat="1" x14ac:dyDescent="0.2">
      <c r="A712" s="687"/>
      <c r="B712" s="458"/>
      <c r="C712" s="458"/>
      <c r="D712" s="458"/>
      <c r="E712" s="688"/>
      <c r="F712" s="687"/>
      <c r="G712" s="687"/>
      <c r="H712" s="687"/>
      <c r="I712" s="60"/>
      <c r="J712" s="15"/>
      <c r="K712" s="23"/>
      <c r="L712" s="23"/>
      <c r="M712" s="11"/>
      <c r="N712" s="26"/>
      <c r="O712" s="60"/>
      <c r="P712" s="60"/>
      <c r="Q712" s="60"/>
      <c r="R712" s="7"/>
      <c r="S712" s="23"/>
      <c r="T712" s="60"/>
      <c r="U712" s="60"/>
    </row>
    <row r="713" spans="1:21" s="1" customFormat="1" x14ac:dyDescent="0.2">
      <c r="A713" s="687"/>
      <c r="B713" s="458"/>
      <c r="C713" s="458"/>
      <c r="D713" s="458"/>
      <c r="E713" s="688"/>
      <c r="F713" s="687"/>
      <c r="G713" s="687"/>
      <c r="H713" s="687"/>
      <c r="I713" s="60"/>
      <c r="J713" s="15"/>
      <c r="K713" s="23"/>
      <c r="L713" s="23"/>
      <c r="M713" s="11"/>
      <c r="N713" s="26"/>
      <c r="O713" s="60"/>
      <c r="P713" s="60"/>
      <c r="Q713" s="60"/>
      <c r="R713" s="7"/>
      <c r="S713" s="23"/>
      <c r="T713" s="60"/>
      <c r="U713" s="60"/>
    </row>
    <row r="714" spans="1:21" s="1" customFormat="1" x14ac:dyDescent="0.2">
      <c r="A714" s="687"/>
      <c r="B714" s="458"/>
      <c r="C714" s="458"/>
      <c r="D714" s="458"/>
      <c r="E714" s="688"/>
      <c r="F714" s="687"/>
      <c r="G714" s="687"/>
      <c r="H714" s="687"/>
      <c r="I714" s="60"/>
      <c r="J714" s="15"/>
      <c r="K714" s="23"/>
      <c r="L714" s="23"/>
      <c r="M714" s="11"/>
      <c r="N714" s="26"/>
      <c r="O714" s="60"/>
      <c r="P714" s="60"/>
      <c r="Q714" s="60"/>
      <c r="R714" s="7"/>
      <c r="S714" s="23"/>
      <c r="T714" s="60"/>
      <c r="U714" s="60"/>
    </row>
    <row r="715" spans="1:21" s="1" customFormat="1" x14ac:dyDescent="0.2">
      <c r="A715" s="687"/>
      <c r="B715" s="458"/>
      <c r="C715" s="458"/>
      <c r="D715" s="458"/>
      <c r="E715" s="688"/>
      <c r="F715" s="687"/>
      <c r="G715" s="687"/>
      <c r="H715" s="687"/>
      <c r="I715" s="60"/>
      <c r="J715" s="15"/>
      <c r="K715" s="23"/>
      <c r="L715" s="23"/>
      <c r="M715" s="11"/>
      <c r="N715" s="26"/>
      <c r="O715" s="60"/>
      <c r="P715" s="60"/>
      <c r="Q715" s="60"/>
      <c r="R715" s="7"/>
      <c r="S715" s="23"/>
      <c r="T715" s="60"/>
      <c r="U715" s="60"/>
    </row>
    <row r="716" spans="1:21" s="1" customFormat="1" x14ac:dyDescent="0.2">
      <c r="A716" s="687"/>
      <c r="B716" s="458"/>
      <c r="C716" s="458"/>
      <c r="D716" s="458"/>
      <c r="E716" s="688"/>
      <c r="F716" s="687"/>
      <c r="G716" s="687"/>
      <c r="H716" s="687"/>
      <c r="I716" s="60"/>
      <c r="J716" s="15"/>
      <c r="K716" s="23"/>
      <c r="L716" s="23"/>
      <c r="M716" s="11"/>
      <c r="N716" s="26"/>
      <c r="O716" s="60"/>
      <c r="P716" s="60"/>
      <c r="Q716" s="60"/>
      <c r="R716" s="7"/>
      <c r="S716" s="23"/>
      <c r="T716" s="60"/>
      <c r="U716" s="60"/>
    </row>
    <row r="717" spans="1:21" s="1" customFormat="1" x14ac:dyDescent="0.2">
      <c r="A717" s="687"/>
      <c r="B717" s="458"/>
      <c r="C717" s="458"/>
      <c r="D717" s="458"/>
      <c r="E717" s="688"/>
      <c r="F717" s="687"/>
      <c r="G717" s="687"/>
      <c r="H717" s="687"/>
      <c r="I717" s="60"/>
      <c r="J717" s="15"/>
      <c r="K717" s="23"/>
      <c r="L717" s="23"/>
      <c r="M717" s="11"/>
      <c r="N717" s="26"/>
      <c r="O717" s="60"/>
      <c r="P717" s="60"/>
      <c r="Q717" s="60"/>
      <c r="R717" s="7"/>
      <c r="S717" s="23"/>
      <c r="T717" s="60"/>
      <c r="U717" s="60"/>
    </row>
    <row r="718" spans="1:21" s="1" customFormat="1" x14ac:dyDescent="0.2">
      <c r="A718" s="687"/>
      <c r="B718" s="458"/>
      <c r="C718" s="458"/>
      <c r="D718" s="458"/>
      <c r="E718" s="688"/>
      <c r="F718" s="687"/>
      <c r="G718" s="687"/>
      <c r="H718" s="687"/>
      <c r="I718" s="60"/>
      <c r="J718" s="15"/>
      <c r="K718" s="23"/>
      <c r="L718" s="23"/>
      <c r="M718" s="11"/>
      <c r="N718" s="26"/>
      <c r="O718" s="60"/>
      <c r="P718" s="60"/>
      <c r="Q718" s="60"/>
      <c r="R718" s="7"/>
      <c r="S718" s="23"/>
      <c r="T718" s="60"/>
      <c r="U718" s="60"/>
    </row>
    <row r="719" spans="1:21" s="1" customFormat="1" x14ac:dyDescent="0.2">
      <c r="A719" s="687"/>
      <c r="B719" s="458"/>
      <c r="C719" s="458"/>
      <c r="D719" s="458"/>
      <c r="E719" s="688"/>
      <c r="F719" s="687"/>
      <c r="G719" s="687"/>
      <c r="H719" s="687"/>
      <c r="I719" s="60"/>
      <c r="J719" s="15"/>
      <c r="K719" s="23"/>
      <c r="L719" s="23"/>
      <c r="M719" s="11"/>
      <c r="N719" s="26"/>
      <c r="O719" s="60"/>
      <c r="P719" s="60"/>
      <c r="Q719" s="60"/>
      <c r="R719" s="7"/>
      <c r="S719" s="23"/>
      <c r="T719" s="60"/>
      <c r="U719" s="60"/>
    </row>
    <row r="720" spans="1:21" s="1" customFormat="1" x14ac:dyDescent="0.2">
      <c r="A720" s="687"/>
      <c r="B720" s="458"/>
      <c r="C720" s="458"/>
      <c r="D720" s="458"/>
      <c r="E720" s="688"/>
      <c r="F720" s="687"/>
      <c r="G720" s="687"/>
      <c r="H720" s="687"/>
      <c r="I720" s="60"/>
      <c r="J720" s="15"/>
      <c r="K720" s="23"/>
      <c r="L720" s="23"/>
      <c r="M720" s="11"/>
      <c r="N720" s="26"/>
      <c r="O720" s="60"/>
      <c r="P720" s="60"/>
      <c r="Q720" s="60"/>
      <c r="R720" s="7"/>
      <c r="S720" s="23"/>
      <c r="T720" s="60"/>
      <c r="U720" s="60"/>
    </row>
    <row r="721" spans="1:21" s="1" customFormat="1" x14ac:dyDescent="0.2">
      <c r="A721" s="687"/>
      <c r="B721" s="458"/>
      <c r="C721" s="458"/>
      <c r="D721" s="458"/>
      <c r="E721" s="688"/>
      <c r="F721" s="687"/>
      <c r="G721" s="687"/>
      <c r="H721" s="687"/>
      <c r="I721" s="60"/>
      <c r="J721" s="15"/>
      <c r="K721" s="23"/>
      <c r="L721" s="23"/>
      <c r="M721" s="11"/>
      <c r="N721" s="26"/>
      <c r="O721" s="60"/>
      <c r="P721" s="60"/>
      <c r="Q721" s="60"/>
      <c r="R721" s="7"/>
      <c r="S721" s="23"/>
      <c r="T721" s="60"/>
      <c r="U721" s="60"/>
    </row>
    <row r="722" spans="1:21" s="1" customFormat="1" x14ac:dyDescent="0.2">
      <c r="A722" s="687"/>
      <c r="B722" s="458"/>
      <c r="C722" s="458"/>
      <c r="D722" s="458"/>
      <c r="E722" s="688"/>
      <c r="F722" s="687"/>
      <c r="G722" s="687"/>
      <c r="H722" s="687"/>
      <c r="I722" s="60"/>
      <c r="J722" s="15"/>
      <c r="K722" s="23"/>
      <c r="L722" s="23"/>
      <c r="M722" s="11"/>
      <c r="N722" s="26"/>
      <c r="O722" s="60"/>
      <c r="P722" s="60"/>
      <c r="Q722" s="60"/>
      <c r="R722" s="7"/>
      <c r="S722" s="23"/>
      <c r="T722" s="60"/>
      <c r="U722" s="60"/>
    </row>
    <row r="723" spans="1:21" s="1" customFormat="1" x14ac:dyDescent="0.2">
      <c r="A723" s="687"/>
      <c r="B723" s="458"/>
      <c r="C723" s="458"/>
      <c r="D723" s="458"/>
      <c r="E723" s="688"/>
      <c r="F723" s="687"/>
      <c r="G723" s="687"/>
      <c r="H723" s="687"/>
      <c r="I723" s="60"/>
      <c r="J723" s="15"/>
      <c r="K723" s="23"/>
      <c r="L723" s="23"/>
      <c r="M723" s="11"/>
      <c r="N723" s="26"/>
      <c r="O723" s="60"/>
      <c r="P723" s="60"/>
      <c r="Q723" s="60"/>
      <c r="R723" s="7"/>
      <c r="S723" s="23"/>
      <c r="T723" s="60"/>
      <c r="U723" s="60"/>
    </row>
    <row r="724" spans="1:21" s="1" customFormat="1" x14ac:dyDescent="0.2">
      <c r="A724" s="687"/>
      <c r="B724" s="458"/>
      <c r="C724" s="458"/>
      <c r="D724" s="458"/>
      <c r="E724" s="688"/>
      <c r="F724" s="687"/>
      <c r="G724" s="687"/>
      <c r="H724" s="687"/>
      <c r="I724" s="60"/>
      <c r="J724" s="15"/>
      <c r="K724" s="23"/>
      <c r="L724" s="23"/>
      <c r="M724" s="11"/>
      <c r="N724" s="26"/>
      <c r="O724" s="60"/>
      <c r="P724" s="60"/>
      <c r="Q724" s="60"/>
      <c r="R724" s="7"/>
      <c r="S724" s="23"/>
      <c r="T724" s="60"/>
      <c r="U724" s="60"/>
    </row>
    <row r="725" spans="1:21" s="1" customFormat="1" x14ac:dyDescent="0.2">
      <c r="A725" s="687"/>
      <c r="B725" s="458"/>
      <c r="C725" s="458"/>
      <c r="D725" s="458"/>
      <c r="E725" s="688"/>
      <c r="F725" s="687"/>
      <c r="G725" s="687"/>
      <c r="H725" s="687"/>
      <c r="I725" s="60"/>
      <c r="J725" s="15"/>
      <c r="K725" s="23"/>
      <c r="L725" s="23"/>
      <c r="M725" s="11"/>
      <c r="N725" s="26"/>
      <c r="O725" s="60"/>
      <c r="P725" s="60"/>
      <c r="Q725" s="60"/>
      <c r="R725" s="7"/>
      <c r="S725" s="23"/>
      <c r="T725" s="60"/>
      <c r="U725" s="60"/>
    </row>
    <row r="726" spans="1:21" s="1" customFormat="1" x14ac:dyDescent="0.2">
      <c r="A726" s="687"/>
      <c r="B726" s="458"/>
      <c r="C726" s="458"/>
      <c r="D726" s="458"/>
      <c r="E726" s="688"/>
      <c r="F726" s="687"/>
      <c r="G726" s="687"/>
      <c r="H726" s="687"/>
      <c r="I726" s="60"/>
      <c r="J726" s="15"/>
      <c r="K726" s="23"/>
      <c r="L726" s="23"/>
      <c r="M726" s="11"/>
      <c r="N726" s="26"/>
      <c r="O726" s="60"/>
      <c r="P726" s="60"/>
      <c r="Q726" s="60"/>
      <c r="R726" s="7"/>
      <c r="S726" s="23"/>
      <c r="T726" s="60"/>
      <c r="U726" s="60"/>
    </row>
    <row r="727" spans="1:21" s="1" customFormat="1" x14ac:dyDescent="0.2">
      <c r="A727" s="687"/>
      <c r="B727" s="458"/>
      <c r="C727" s="458"/>
      <c r="D727" s="458"/>
      <c r="E727" s="688"/>
      <c r="F727" s="687"/>
      <c r="G727" s="687"/>
      <c r="H727" s="687"/>
      <c r="I727" s="60"/>
      <c r="J727" s="15"/>
      <c r="K727" s="23"/>
      <c r="L727" s="23"/>
      <c r="M727" s="11"/>
      <c r="N727" s="26"/>
      <c r="O727" s="60"/>
      <c r="P727" s="60"/>
      <c r="Q727" s="60"/>
      <c r="R727" s="7"/>
      <c r="S727" s="23"/>
      <c r="T727" s="60"/>
      <c r="U727" s="60"/>
    </row>
    <row r="728" spans="1:21" s="1" customFormat="1" x14ac:dyDescent="0.2">
      <c r="A728" s="687"/>
      <c r="B728" s="458"/>
      <c r="C728" s="458"/>
      <c r="D728" s="458"/>
      <c r="E728" s="688"/>
      <c r="F728" s="687"/>
      <c r="G728" s="687"/>
      <c r="H728" s="687"/>
      <c r="I728" s="60"/>
      <c r="J728" s="15"/>
      <c r="K728" s="23"/>
      <c r="L728" s="23"/>
      <c r="M728" s="11"/>
      <c r="N728" s="26"/>
      <c r="O728" s="60"/>
      <c r="P728" s="60"/>
      <c r="Q728" s="60"/>
      <c r="R728" s="7"/>
      <c r="S728" s="23"/>
      <c r="T728" s="60"/>
      <c r="U728" s="60"/>
    </row>
    <row r="729" spans="1:21" s="1" customFormat="1" x14ac:dyDescent="0.2">
      <c r="A729" s="687"/>
      <c r="B729" s="458"/>
      <c r="C729" s="458"/>
      <c r="D729" s="458"/>
      <c r="E729" s="688"/>
      <c r="F729" s="687"/>
      <c r="G729" s="687"/>
      <c r="H729" s="687"/>
      <c r="I729" s="60"/>
      <c r="J729" s="15"/>
      <c r="K729" s="23"/>
      <c r="L729" s="23"/>
      <c r="M729" s="11"/>
      <c r="N729" s="26"/>
      <c r="O729" s="60"/>
      <c r="P729" s="60"/>
      <c r="Q729" s="60"/>
      <c r="R729" s="7"/>
      <c r="S729" s="23"/>
      <c r="T729" s="60"/>
      <c r="U729" s="60"/>
    </row>
    <row r="730" spans="1:21" s="1" customFormat="1" x14ac:dyDescent="0.2">
      <c r="A730" s="687"/>
      <c r="B730" s="458"/>
      <c r="C730" s="458"/>
      <c r="D730" s="458"/>
      <c r="E730" s="688"/>
      <c r="F730" s="687"/>
      <c r="G730" s="687"/>
      <c r="H730" s="687"/>
      <c r="I730" s="60"/>
      <c r="J730" s="15"/>
      <c r="K730" s="23"/>
      <c r="L730" s="23"/>
      <c r="M730" s="11"/>
      <c r="N730" s="26"/>
      <c r="O730" s="60"/>
      <c r="P730" s="60"/>
      <c r="Q730" s="60"/>
      <c r="R730" s="7"/>
      <c r="S730" s="23"/>
      <c r="T730" s="60"/>
      <c r="U730" s="60"/>
    </row>
    <row r="731" spans="1:21" s="1" customFormat="1" x14ac:dyDescent="0.2">
      <c r="A731" s="687"/>
      <c r="B731" s="458"/>
      <c r="C731" s="458"/>
      <c r="D731" s="458"/>
      <c r="E731" s="688"/>
      <c r="F731" s="687"/>
      <c r="G731" s="687"/>
      <c r="H731" s="687"/>
      <c r="I731" s="60"/>
      <c r="J731" s="15"/>
      <c r="K731" s="23"/>
      <c r="L731" s="23"/>
      <c r="M731" s="11"/>
      <c r="N731" s="26"/>
      <c r="O731" s="60"/>
      <c r="P731" s="60"/>
      <c r="Q731" s="60"/>
      <c r="R731" s="7"/>
      <c r="S731" s="23"/>
      <c r="T731" s="60"/>
      <c r="U731" s="60"/>
    </row>
    <row r="732" spans="1:21" s="1" customFormat="1" x14ac:dyDescent="0.2">
      <c r="A732" s="687"/>
      <c r="B732" s="458"/>
      <c r="C732" s="458"/>
      <c r="D732" s="458"/>
      <c r="E732" s="688"/>
      <c r="F732" s="687"/>
      <c r="G732" s="687"/>
      <c r="H732" s="687"/>
      <c r="I732" s="60"/>
      <c r="J732" s="15"/>
      <c r="K732" s="23"/>
      <c r="L732" s="23"/>
      <c r="M732" s="11"/>
      <c r="N732" s="26"/>
      <c r="O732" s="60"/>
      <c r="P732" s="60"/>
      <c r="Q732" s="60"/>
      <c r="R732" s="7"/>
      <c r="S732" s="23"/>
      <c r="T732" s="60"/>
      <c r="U732" s="60"/>
    </row>
    <row r="733" spans="1:21" s="1" customFormat="1" x14ac:dyDescent="0.2">
      <c r="A733" s="687"/>
      <c r="B733" s="458"/>
      <c r="C733" s="458"/>
      <c r="D733" s="458"/>
      <c r="E733" s="688"/>
      <c r="F733" s="687"/>
      <c r="G733" s="687"/>
      <c r="H733" s="687"/>
      <c r="I733" s="60"/>
      <c r="J733" s="15"/>
      <c r="K733" s="23"/>
      <c r="L733" s="23"/>
      <c r="M733" s="11"/>
      <c r="N733" s="26"/>
      <c r="O733" s="60"/>
      <c r="P733" s="60"/>
      <c r="Q733" s="60"/>
      <c r="R733" s="7"/>
      <c r="S733" s="23"/>
      <c r="T733" s="60"/>
      <c r="U733" s="60"/>
    </row>
    <row r="734" spans="1:21" s="1" customFormat="1" x14ac:dyDescent="0.2">
      <c r="A734" s="687"/>
      <c r="B734" s="458"/>
      <c r="C734" s="458"/>
      <c r="D734" s="458"/>
      <c r="E734" s="688"/>
      <c r="F734" s="687"/>
      <c r="G734" s="687"/>
      <c r="H734" s="687"/>
      <c r="I734" s="60"/>
      <c r="J734" s="15"/>
      <c r="K734" s="23"/>
      <c r="L734" s="23"/>
      <c r="M734" s="11"/>
      <c r="N734" s="26"/>
      <c r="O734" s="60"/>
      <c r="P734" s="60"/>
      <c r="Q734" s="60"/>
      <c r="R734" s="7"/>
      <c r="S734" s="23"/>
      <c r="T734" s="60"/>
      <c r="U734" s="60"/>
    </row>
    <row r="735" spans="1:21" s="1" customFormat="1" x14ac:dyDescent="0.2">
      <c r="A735" s="687"/>
      <c r="B735" s="458"/>
      <c r="C735" s="458"/>
      <c r="D735" s="458"/>
      <c r="E735" s="688"/>
      <c r="F735" s="687"/>
      <c r="G735" s="687"/>
      <c r="H735" s="687"/>
      <c r="I735" s="60"/>
      <c r="J735" s="15"/>
      <c r="K735" s="23"/>
      <c r="L735" s="23"/>
      <c r="M735" s="11"/>
      <c r="N735" s="26"/>
      <c r="O735" s="60"/>
      <c r="P735" s="60"/>
      <c r="Q735" s="60"/>
      <c r="R735" s="7"/>
      <c r="S735" s="23"/>
      <c r="T735" s="60"/>
      <c r="U735" s="60"/>
    </row>
    <row r="736" spans="1:21" s="1" customFormat="1" x14ac:dyDescent="0.2">
      <c r="A736" s="687"/>
      <c r="B736" s="458"/>
      <c r="C736" s="458"/>
      <c r="D736" s="458"/>
      <c r="E736" s="688"/>
      <c r="F736" s="687"/>
      <c r="G736" s="687"/>
      <c r="H736" s="687"/>
      <c r="I736" s="60"/>
      <c r="J736" s="15"/>
      <c r="K736" s="23"/>
      <c r="L736" s="23"/>
      <c r="M736" s="11"/>
      <c r="N736" s="26"/>
      <c r="O736" s="60"/>
      <c r="P736" s="60"/>
      <c r="Q736" s="60"/>
      <c r="R736" s="7"/>
      <c r="S736" s="23"/>
      <c r="T736" s="60"/>
      <c r="U736" s="60"/>
    </row>
    <row r="737" spans="1:21" s="1" customFormat="1" x14ac:dyDescent="0.2">
      <c r="A737" s="687"/>
      <c r="B737" s="458"/>
      <c r="C737" s="458"/>
      <c r="D737" s="458"/>
      <c r="E737" s="688"/>
      <c r="F737" s="687"/>
      <c r="G737" s="687"/>
      <c r="H737" s="687"/>
      <c r="I737" s="60"/>
      <c r="J737" s="15"/>
      <c r="K737" s="23"/>
      <c r="L737" s="23"/>
      <c r="M737" s="11"/>
      <c r="N737" s="26"/>
      <c r="O737" s="60"/>
      <c r="P737" s="60"/>
      <c r="Q737" s="60"/>
      <c r="R737" s="7"/>
      <c r="S737" s="23"/>
      <c r="T737" s="60"/>
      <c r="U737" s="60"/>
    </row>
    <row r="738" spans="1:21" s="1" customFormat="1" x14ac:dyDescent="0.2">
      <c r="A738" s="687"/>
      <c r="B738" s="458"/>
      <c r="C738" s="458"/>
      <c r="D738" s="458"/>
      <c r="E738" s="688"/>
      <c r="F738" s="687"/>
      <c r="G738" s="687"/>
      <c r="H738" s="687"/>
      <c r="I738" s="60"/>
      <c r="J738" s="15"/>
      <c r="K738" s="23"/>
      <c r="L738" s="23"/>
      <c r="M738" s="11"/>
      <c r="N738" s="26"/>
      <c r="O738" s="60"/>
      <c r="P738" s="60"/>
      <c r="Q738" s="60"/>
      <c r="R738" s="7"/>
      <c r="S738" s="23"/>
      <c r="T738" s="60"/>
      <c r="U738" s="60"/>
    </row>
    <row r="739" spans="1:21" s="1" customFormat="1" x14ac:dyDescent="0.2">
      <c r="A739" s="687"/>
      <c r="B739" s="458"/>
      <c r="C739" s="458"/>
      <c r="D739" s="458"/>
      <c r="E739" s="688"/>
      <c r="F739" s="687"/>
      <c r="G739" s="687"/>
      <c r="H739" s="687"/>
      <c r="I739" s="60"/>
      <c r="J739" s="15"/>
      <c r="K739" s="23"/>
      <c r="L739" s="23"/>
      <c r="M739" s="11"/>
      <c r="N739" s="26"/>
      <c r="O739" s="60"/>
      <c r="P739" s="60"/>
      <c r="Q739" s="60"/>
      <c r="R739" s="7"/>
      <c r="S739" s="23"/>
      <c r="T739" s="60"/>
      <c r="U739" s="60"/>
    </row>
    <row r="740" spans="1:21" s="1" customFormat="1" x14ac:dyDescent="0.2">
      <c r="A740" s="687"/>
      <c r="B740" s="458"/>
      <c r="C740" s="458"/>
      <c r="D740" s="458"/>
      <c r="E740" s="688"/>
      <c r="F740" s="687"/>
      <c r="G740" s="687"/>
      <c r="H740" s="687"/>
      <c r="I740" s="60"/>
      <c r="J740" s="15"/>
      <c r="K740" s="23"/>
      <c r="L740" s="23"/>
      <c r="M740" s="11"/>
      <c r="N740" s="26"/>
      <c r="O740" s="60"/>
      <c r="P740" s="60"/>
      <c r="Q740" s="60"/>
      <c r="R740" s="7"/>
      <c r="S740" s="23"/>
      <c r="T740" s="60"/>
      <c r="U740" s="60"/>
    </row>
    <row r="741" spans="1:21" s="1" customFormat="1" x14ac:dyDescent="0.2">
      <c r="A741" s="687"/>
      <c r="B741" s="458"/>
      <c r="C741" s="458"/>
      <c r="D741" s="458"/>
      <c r="E741" s="688"/>
      <c r="F741" s="687"/>
      <c r="G741" s="687"/>
      <c r="H741" s="687"/>
      <c r="I741" s="60"/>
      <c r="J741" s="15"/>
      <c r="K741" s="23"/>
      <c r="L741" s="23"/>
      <c r="M741" s="11"/>
      <c r="N741" s="26"/>
      <c r="O741" s="60"/>
      <c r="P741" s="60"/>
      <c r="Q741" s="60"/>
      <c r="R741" s="7"/>
      <c r="S741" s="23"/>
      <c r="T741" s="60"/>
      <c r="U741" s="60"/>
    </row>
    <row r="742" spans="1:21" s="1" customFormat="1" x14ac:dyDescent="0.2">
      <c r="A742" s="687"/>
      <c r="B742" s="458"/>
      <c r="C742" s="458"/>
      <c r="D742" s="458"/>
      <c r="E742" s="688"/>
      <c r="F742" s="687"/>
      <c r="G742" s="687"/>
      <c r="H742" s="687"/>
      <c r="I742" s="60"/>
      <c r="J742" s="15"/>
      <c r="K742" s="23"/>
      <c r="L742" s="23"/>
      <c r="M742" s="11"/>
      <c r="N742" s="26"/>
      <c r="O742" s="60"/>
      <c r="P742" s="60"/>
      <c r="Q742" s="60"/>
      <c r="R742" s="7"/>
      <c r="S742" s="23"/>
      <c r="T742" s="60"/>
      <c r="U742" s="60"/>
    </row>
    <row r="743" spans="1:21" s="1" customFormat="1" x14ac:dyDescent="0.2">
      <c r="A743" s="687"/>
      <c r="B743" s="458"/>
      <c r="C743" s="458"/>
      <c r="D743" s="458"/>
      <c r="E743" s="688"/>
      <c r="F743" s="687"/>
      <c r="G743" s="687"/>
      <c r="H743" s="687"/>
      <c r="I743" s="60"/>
      <c r="J743" s="15"/>
      <c r="K743" s="23"/>
      <c r="L743" s="23"/>
      <c r="M743" s="11"/>
      <c r="N743" s="26"/>
      <c r="O743" s="60"/>
      <c r="P743" s="60"/>
      <c r="Q743" s="60"/>
      <c r="R743" s="7"/>
      <c r="S743" s="23"/>
      <c r="T743" s="60"/>
      <c r="U743" s="60"/>
    </row>
    <row r="744" spans="1:21" s="1" customFormat="1" x14ac:dyDescent="0.2">
      <c r="A744" s="687"/>
      <c r="B744" s="458"/>
      <c r="C744" s="458"/>
      <c r="D744" s="458"/>
      <c r="E744" s="688"/>
      <c r="F744" s="687"/>
      <c r="G744" s="687"/>
      <c r="H744" s="687"/>
      <c r="I744" s="60"/>
      <c r="J744" s="15"/>
      <c r="K744" s="23"/>
      <c r="L744" s="23"/>
      <c r="M744" s="11"/>
      <c r="N744" s="26"/>
      <c r="O744" s="60"/>
      <c r="P744" s="60"/>
      <c r="Q744" s="60"/>
      <c r="R744" s="7"/>
      <c r="S744" s="23"/>
      <c r="T744" s="60"/>
      <c r="U744" s="60"/>
    </row>
    <row r="745" spans="1:21" s="1" customFormat="1" x14ac:dyDescent="0.2">
      <c r="A745" s="687"/>
      <c r="B745" s="458"/>
      <c r="C745" s="458"/>
      <c r="D745" s="458"/>
      <c r="E745" s="688"/>
      <c r="F745" s="687"/>
      <c r="G745" s="687"/>
      <c r="H745" s="687"/>
      <c r="I745" s="60"/>
      <c r="J745" s="15"/>
      <c r="K745" s="23"/>
      <c r="L745" s="23"/>
      <c r="M745" s="11"/>
      <c r="N745" s="26"/>
      <c r="O745" s="60"/>
      <c r="P745" s="60"/>
      <c r="Q745" s="60"/>
      <c r="R745" s="7"/>
      <c r="S745" s="23"/>
      <c r="T745" s="60"/>
      <c r="U745" s="60"/>
    </row>
    <row r="746" spans="1:21" s="1" customFormat="1" x14ac:dyDescent="0.2">
      <c r="A746" s="687"/>
      <c r="B746" s="458"/>
      <c r="C746" s="458"/>
      <c r="D746" s="458"/>
      <c r="E746" s="688"/>
      <c r="F746" s="687"/>
      <c r="G746" s="687"/>
      <c r="H746" s="687"/>
      <c r="I746" s="60"/>
      <c r="J746" s="15"/>
      <c r="K746" s="23"/>
      <c r="L746" s="23"/>
      <c r="M746" s="11"/>
      <c r="N746" s="26"/>
      <c r="O746" s="60"/>
      <c r="P746" s="60"/>
      <c r="Q746" s="60"/>
      <c r="R746" s="7"/>
      <c r="S746" s="23"/>
      <c r="T746" s="60"/>
      <c r="U746" s="60"/>
    </row>
    <row r="747" spans="1:21" s="1" customFormat="1" x14ac:dyDescent="0.2">
      <c r="A747" s="687"/>
      <c r="B747" s="458"/>
      <c r="C747" s="458"/>
      <c r="D747" s="458"/>
      <c r="E747" s="688"/>
      <c r="F747" s="687"/>
      <c r="G747" s="687"/>
      <c r="H747" s="687"/>
      <c r="I747" s="60"/>
      <c r="J747" s="15"/>
      <c r="K747" s="23"/>
      <c r="L747" s="23"/>
      <c r="M747" s="11"/>
      <c r="N747" s="26"/>
      <c r="O747" s="60"/>
      <c r="P747" s="60"/>
      <c r="Q747" s="60"/>
      <c r="R747" s="7"/>
      <c r="S747" s="23"/>
      <c r="T747" s="60"/>
      <c r="U747" s="60"/>
    </row>
    <row r="748" spans="1:21" s="1" customFormat="1" x14ac:dyDescent="0.2">
      <c r="A748" s="687"/>
      <c r="B748" s="458"/>
      <c r="C748" s="458"/>
      <c r="D748" s="458"/>
      <c r="E748" s="688"/>
      <c r="F748" s="687"/>
      <c r="G748" s="687"/>
      <c r="H748" s="687"/>
      <c r="I748" s="60"/>
      <c r="J748" s="15"/>
      <c r="K748" s="23"/>
      <c r="L748" s="23"/>
      <c r="M748" s="11"/>
      <c r="N748" s="26"/>
      <c r="O748" s="60"/>
      <c r="P748" s="60"/>
      <c r="Q748" s="60"/>
      <c r="R748" s="7"/>
      <c r="S748" s="23"/>
      <c r="T748" s="60"/>
      <c r="U748" s="60"/>
    </row>
    <row r="749" spans="1:21" s="1" customFormat="1" x14ac:dyDescent="0.2">
      <c r="A749" s="687"/>
      <c r="B749" s="458"/>
      <c r="C749" s="458"/>
      <c r="D749" s="458"/>
      <c r="E749" s="688"/>
      <c r="F749" s="687"/>
      <c r="G749" s="687"/>
      <c r="H749" s="687"/>
      <c r="I749" s="60"/>
      <c r="J749" s="15"/>
      <c r="K749" s="23"/>
      <c r="L749" s="23"/>
      <c r="M749" s="11"/>
      <c r="N749" s="26"/>
      <c r="O749" s="60"/>
      <c r="P749" s="60"/>
      <c r="Q749" s="60"/>
      <c r="R749" s="7"/>
      <c r="S749" s="23"/>
      <c r="T749" s="60"/>
      <c r="U749" s="60"/>
    </row>
    <row r="750" spans="1:21" s="1" customFormat="1" x14ac:dyDescent="0.2">
      <c r="A750" s="687"/>
      <c r="B750" s="458"/>
      <c r="C750" s="458"/>
      <c r="D750" s="458"/>
      <c r="E750" s="688"/>
      <c r="F750" s="687"/>
      <c r="G750" s="687"/>
      <c r="H750" s="687"/>
      <c r="I750" s="60"/>
      <c r="J750" s="15"/>
      <c r="K750" s="23"/>
      <c r="L750" s="23"/>
      <c r="M750" s="11"/>
      <c r="N750" s="26"/>
      <c r="O750" s="60"/>
      <c r="P750" s="60"/>
      <c r="Q750" s="60"/>
      <c r="R750" s="7"/>
      <c r="S750" s="23"/>
      <c r="T750" s="60"/>
      <c r="U750" s="60"/>
    </row>
    <row r="751" spans="1:21" s="1" customFormat="1" x14ac:dyDescent="0.2">
      <c r="A751" s="687"/>
      <c r="B751" s="458"/>
      <c r="C751" s="458"/>
      <c r="D751" s="458"/>
      <c r="E751" s="688"/>
      <c r="F751" s="687"/>
      <c r="G751" s="687"/>
      <c r="H751" s="687"/>
      <c r="I751" s="60"/>
      <c r="J751" s="15"/>
      <c r="K751" s="23"/>
      <c r="L751" s="23"/>
      <c r="M751" s="11"/>
      <c r="N751" s="26"/>
      <c r="O751" s="60"/>
      <c r="P751" s="60"/>
      <c r="Q751" s="60"/>
      <c r="R751" s="7"/>
      <c r="S751" s="23"/>
      <c r="T751" s="60"/>
      <c r="U751" s="60"/>
    </row>
    <row r="752" spans="1:21" s="1" customFormat="1" x14ac:dyDescent="0.2">
      <c r="A752" s="687"/>
      <c r="B752" s="458"/>
      <c r="C752" s="458"/>
      <c r="D752" s="458"/>
      <c r="E752" s="688"/>
      <c r="F752" s="687"/>
      <c r="G752" s="687"/>
      <c r="H752" s="687"/>
      <c r="I752" s="60"/>
      <c r="J752" s="15"/>
      <c r="K752" s="23"/>
      <c r="L752" s="23"/>
      <c r="M752" s="11"/>
      <c r="N752" s="26"/>
      <c r="O752" s="60"/>
      <c r="P752" s="60"/>
      <c r="Q752" s="60"/>
      <c r="R752" s="7"/>
      <c r="S752" s="23"/>
      <c r="T752" s="60"/>
      <c r="U752" s="60"/>
    </row>
    <row r="753" spans="1:21" s="1" customFormat="1" x14ac:dyDescent="0.2">
      <c r="A753" s="687"/>
      <c r="B753" s="458"/>
      <c r="C753" s="458"/>
      <c r="D753" s="458"/>
      <c r="E753" s="688"/>
      <c r="F753" s="687"/>
      <c r="G753" s="687"/>
      <c r="H753" s="687"/>
      <c r="I753" s="60"/>
      <c r="J753" s="15"/>
      <c r="K753" s="23"/>
      <c r="L753" s="23"/>
      <c r="M753" s="11"/>
      <c r="N753" s="26"/>
      <c r="O753" s="60"/>
      <c r="P753" s="60"/>
      <c r="Q753" s="60"/>
      <c r="R753" s="7"/>
      <c r="S753" s="23"/>
      <c r="T753" s="60"/>
      <c r="U753" s="60"/>
    </row>
    <row r="754" spans="1:21" s="1" customFormat="1" x14ac:dyDescent="0.2">
      <c r="A754" s="687"/>
      <c r="B754" s="458"/>
      <c r="C754" s="458"/>
      <c r="D754" s="458"/>
      <c r="E754" s="688"/>
      <c r="F754" s="687"/>
      <c r="G754" s="687"/>
      <c r="H754" s="687"/>
      <c r="I754" s="60"/>
      <c r="J754" s="15"/>
      <c r="K754" s="23"/>
      <c r="L754" s="23"/>
      <c r="M754" s="11"/>
      <c r="N754" s="26"/>
      <c r="O754" s="60"/>
      <c r="P754" s="60"/>
      <c r="Q754" s="60"/>
      <c r="R754" s="7"/>
      <c r="S754" s="23"/>
      <c r="T754" s="60"/>
      <c r="U754" s="60"/>
    </row>
    <row r="755" spans="1:21" s="1" customFormat="1" x14ac:dyDescent="0.2">
      <c r="A755" s="687"/>
      <c r="B755" s="458"/>
      <c r="C755" s="458"/>
      <c r="D755" s="458"/>
      <c r="E755" s="688"/>
      <c r="F755" s="687"/>
      <c r="G755" s="687"/>
      <c r="H755" s="687"/>
      <c r="I755" s="60"/>
      <c r="J755" s="15"/>
      <c r="K755" s="23"/>
      <c r="L755" s="23"/>
      <c r="M755" s="11"/>
      <c r="N755" s="26"/>
      <c r="O755" s="60"/>
      <c r="P755" s="60"/>
      <c r="Q755" s="60"/>
      <c r="R755" s="7"/>
      <c r="S755" s="23"/>
      <c r="T755" s="60"/>
      <c r="U755" s="60"/>
    </row>
    <row r="756" spans="1:21" s="1" customFormat="1" x14ac:dyDescent="0.2">
      <c r="A756" s="687"/>
      <c r="B756" s="458"/>
      <c r="C756" s="458"/>
      <c r="D756" s="458"/>
      <c r="E756" s="688"/>
      <c r="F756" s="687"/>
      <c r="G756" s="687"/>
      <c r="H756" s="687"/>
      <c r="I756" s="60"/>
      <c r="J756" s="15"/>
      <c r="K756" s="23"/>
      <c r="L756" s="23"/>
      <c r="M756" s="11"/>
      <c r="N756" s="26"/>
      <c r="O756" s="60"/>
      <c r="P756" s="60"/>
      <c r="Q756" s="60"/>
      <c r="R756" s="7"/>
      <c r="S756" s="23"/>
      <c r="T756" s="60"/>
      <c r="U756" s="60"/>
    </row>
    <row r="757" spans="1:21" s="1" customFormat="1" x14ac:dyDescent="0.2">
      <c r="A757" s="687"/>
      <c r="B757" s="458"/>
      <c r="C757" s="458"/>
      <c r="D757" s="458"/>
      <c r="E757" s="688"/>
      <c r="F757" s="687"/>
      <c r="G757" s="687"/>
      <c r="H757" s="687"/>
      <c r="I757" s="60"/>
      <c r="J757" s="15"/>
      <c r="K757" s="23"/>
      <c r="L757" s="23"/>
      <c r="M757" s="11"/>
      <c r="N757" s="26"/>
      <c r="O757" s="60"/>
      <c r="P757" s="60"/>
      <c r="Q757" s="60"/>
      <c r="R757" s="7"/>
      <c r="S757" s="23"/>
      <c r="T757" s="60"/>
      <c r="U757" s="60"/>
    </row>
    <row r="758" spans="1:21" s="1" customFormat="1" x14ac:dyDescent="0.2">
      <c r="A758" s="687"/>
      <c r="B758" s="458"/>
      <c r="C758" s="458"/>
      <c r="D758" s="458"/>
      <c r="E758" s="688"/>
      <c r="F758" s="687"/>
      <c r="G758" s="687"/>
      <c r="H758" s="687"/>
      <c r="I758" s="60"/>
      <c r="J758" s="15"/>
      <c r="K758" s="23"/>
      <c r="L758" s="23"/>
      <c r="M758" s="11"/>
      <c r="N758" s="26"/>
      <c r="O758" s="60"/>
      <c r="P758" s="60"/>
      <c r="Q758" s="60"/>
      <c r="R758" s="7"/>
      <c r="S758" s="23"/>
      <c r="T758" s="60"/>
      <c r="U758" s="60"/>
    </row>
    <row r="759" spans="1:21" s="1" customFormat="1" x14ac:dyDescent="0.2">
      <c r="A759" s="687"/>
      <c r="B759" s="458"/>
      <c r="C759" s="458"/>
      <c r="D759" s="458"/>
      <c r="E759" s="688"/>
      <c r="F759" s="687"/>
      <c r="G759" s="687"/>
      <c r="H759" s="687"/>
      <c r="I759" s="60"/>
      <c r="J759" s="15"/>
      <c r="K759" s="23"/>
      <c r="L759" s="23"/>
      <c r="M759" s="11"/>
      <c r="N759" s="26"/>
      <c r="O759" s="60"/>
      <c r="P759" s="60"/>
      <c r="Q759" s="60"/>
      <c r="R759" s="7"/>
      <c r="S759" s="23"/>
      <c r="T759" s="60"/>
      <c r="U759" s="60"/>
    </row>
    <row r="760" spans="1:21" s="1" customFormat="1" x14ac:dyDescent="0.2">
      <c r="A760" s="687"/>
      <c r="B760" s="458"/>
      <c r="C760" s="458"/>
      <c r="D760" s="458"/>
      <c r="E760" s="688"/>
      <c r="F760" s="687"/>
      <c r="G760" s="687"/>
      <c r="H760" s="687"/>
      <c r="I760" s="60"/>
      <c r="J760" s="15"/>
      <c r="K760" s="23"/>
      <c r="L760" s="23"/>
      <c r="M760" s="11"/>
      <c r="N760" s="26"/>
      <c r="O760" s="60"/>
      <c r="P760" s="60"/>
      <c r="Q760" s="60"/>
      <c r="R760" s="7"/>
      <c r="S760" s="23"/>
      <c r="T760" s="60"/>
      <c r="U760" s="60"/>
    </row>
    <row r="761" spans="1:21" s="1" customFormat="1" x14ac:dyDescent="0.2">
      <c r="A761" s="687"/>
      <c r="B761" s="458"/>
      <c r="C761" s="458"/>
      <c r="D761" s="458"/>
      <c r="E761" s="688"/>
      <c r="F761" s="687"/>
      <c r="G761" s="687"/>
      <c r="H761" s="687"/>
      <c r="I761" s="60"/>
      <c r="J761" s="15"/>
      <c r="K761" s="23"/>
      <c r="L761" s="23"/>
      <c r="M761" s="11"/>
      <c r="N761" s="26"/>
      <c r="O761" s="60"/>
      <c r="P761" s="60"/>
      <c r="Q761" s="60"/>
      <c r="R761" s="7"/>
      <c r="S761" s="23"/>
      <c r="T761" s="60"/>
      <c r="U761" s="60"/>
    </row>
    <row r="762" spans="1:21" s="1" customFormat="1" x14ac:dyDescent="0.2">
      <c r="A762" s="687"/>
      <c r="B762" s="458"/>
      <c r="C762" s="458"/>
      <c r="D762" s="458"/>
      <c r="E762" s="688"/>
      <c r="F762" s="687"/>
      <c r="G762" s="687"/>
      <c r="H762" s="687"/>
      <c r="I762" s="60"/>
      <c r="J762" s="15"/>
      <c r="K762" s="23"/>
      <c r="L762" s="23"/>
      <c r="M762" s="11"/>
      <c r="N762" s="26"/>
      <c r="O762" s="60"/>
      <c r="P762" s="60"/>
      <c r="Q762" s="60"/>
      <c r="R762" s="7"/>
      <c r="S762" s="23"/>
      <c r="T762" s="60"/>
      <c r="U762" s="60"/>
    </row>
    <row r="763" spans="1:21" s="1" customFormat="1" x14ac:dyDescent="0.2">
      <c r="A763" s="687"/>
      <c r="B763" s="458"/>
      <c r="C763" s="458"/>
      <c r="D763" s="458"/>
      <c r="E763" s="688"/>
      <c r="F763" s="687"/>
      <c r="G763" s="687"/>
      <c r="H763" s="687"/>
      <c r="I763" s="60"/>
      <c r="J763" s="15"/>
      <c r="K763" s="23"/>
      <c r="L763" s="23"/>
      <c r="M763" s="11"/>
      <c r="N763" s="26"/>
      <c r="O763" s="60"/>
      <c r="P763" s="60"/>
      <c r="Q763" s="60"/>
      <c r="R763" s="7"/>
      <c r="S763" s="23"/>
      <c r="T763" s="60"/>
      <c r="U763" s="60"/>
    </row>
    <row r="764" spans="1:21" s="1" customFormat="1" x14ac:dyDescent="0.2">
      <c r="A764" s="687"/>
      <c r="B764" s="458"/>
      <c r="C764" s="458"/>
      <c r="D764" s="458"/>
      <c r="E764" s="688"/>
      <c r="F764" s="687"/>
      <c r="G764" s="687"/>
      <c r="H764" s="687"/>
      <c r="I764" s="60"/>
      <c r="J764" s="15"/>
      <c r="K764" s="23"/>
      <c r="L764" s="23"/>
      <c r="M764" s="11"/>
      <c r="N764" s="26"/>
      <c r="O764" s="60"/>
      <c r="P764" s="60"/>
      <c r="Q764" s="60"/>
      <c r="R764" s="7"/>
      <c r="S764" s="23"/>
      <c r="T764" s="60"/>
      <c r="U764" s="60"/>
    </row>
    <row r="765" spans="1:21" s="1" customFormat="1" x14ac:dyDescent="0.2">
      <c r="A765" s="687"/>
      <c r="B765" s="458"/>
      <c r="C765" s="458"/>
      <c r="D765" s="458"/>
      <c r="E765" s="688"/>
      <c r="F765" s="687"/>
      <c r="G765" s="687"/>
      <c r="H765" s="687"/>
      <c r="I765" s="60"/>
      <c r="J765" s="15"/>
      <c r="K765" s="23"/>
      <c r="L765" s="23"/>
      <c r="M765" s="11"/>
      <c r="N765" s="26"/>
      <c r="O765" s="60"/>
      <c r="P765" s="60"/>
      <c r="Q765" s="60"/>
      <c r="R765" s="7"/>
      <c r="S765" s="23"/>
      <c r="T765" s="60"/>
      <c r="U765" s="60"/>
    </row>
    <row r="766" spans="1:21" s="1" customFormat="1" x14ac:dyDescent="0.2">
      <c r="A766" s="687"/>
      <c r="B766" s="458"/>
      <c r="C766" s="458"/>
      <c r="D766" s="458"/>
      <c r="E766" s="688"/>
      <c r="F766" s="687"/>
      <c r="G766" s="687"/>
      <c r="H766" s="687"/>
      <c r="I766" s="60"/>
      <c r="J766" s="15"/>
      <c r="K766" s="23"/>
      <c r="L766" s="23"/>
      <c r="M766" s="11"/>
      <c r="N766" s="26"/>
      <c r="O766" s="60"/>
      <c r="P766" s="60"/>
      <c r="Q766" s="60"/>
      <c r="R766" s="7"/>
      <c r="S766" s="23"/>
      <c r="T766" s="60"/>
      <c r="U766" s="60"/>
    </row>
    <row r="767" spans="1:21" s="1" customFormat="1" x14ac:dyDescent="0.2">
      <c r="A767" s="687"/>
      <c r="B767" s="458"/>
      <c r="C767" s="458"/>
      <c r="D767" s="458"/>
      <c r="E767" s="688"/>
      <c r="F767" s="687"/>
      <c r="G767" s="687"/>
      <c r="H767" s="687"/>
      <c r="I767" s="60"/>
      <c r="J767" s="15"/>
      <c r="K767" s="23"/>
      <c r="L767" s="23"/>
      <c r="M767" s="11"/>
      <c r="N767" s="26"/>
      <c r="O767" s="60"/>
      <c r="P767" s="60"/>
      <c r="Q767" s="60"/>
      <c r="R767" s="7"/>
      <c r="S767" s="23"/>
      <c r="T767" s="60"/>
      <c r="U767" s="60"/>
    </row>
    <row r="768" spans="1:21" s="1" customFormat="1" x14ac:dyDescent="0.2">
      <c r="A768" s="687"/>
      <c r="B768" s="458"/>
      <c r="C768" s="458"/>
      <c r="D768" s="458"/>
      <c r="E768" s="688"/>
      <c r="F768" s="687"/>
      <c r="G768" s="687"/>
      <c r="H768" s="687"/>
      <c r="I768" s="60"/>
      <c r="J768" s="15"/>
      <c r="K768" s="23"/>
      <c r="L768" s="23"/>
      <c r="M768" s="11"/>
      <c r="N768" s="26"/>
      <c r="O768" s="60"/>
      <c r="P768" s="60"/>
      <c r="Q768" s="60"/>
      <c r="R768" s="7"/>
      <c r="S768" s="23"/>
      <c r="T768" s="60"/>
      <c r="U768" s="60"/>
    </row>
    <row r="769" spans="1:21" s="1" customFormat="1" x14ac:dyDescent="0.2">
      <c r="A769" s="687"/>
      <c r="B769" s="458"/>
      <c r="C769" s="458"/>
      <c r="D769" s="458"/>
      <c r="E769" s="688"/>
      <c r="F769" s="687"/>
      <c r="G769" s="687"/>
      <c r="H769" s="687"/>
      <c r="I769" s="60"/>
      <c r="J769" s="15"/>
      <c r="K769" s="23"/>
      <c r="L769" s="23"/>
      <c r="M769" s="11"/>
      <c r="N769" s="26"/>
      <c r="O769" s="60"/>
      <c r="P769" s="60"/>
      <c r="Q769" s="60"/>
      <c r="R769" s="7"/>
      <c r="S769" s="23"/>
      <c r="T769" s="60"/>
      <c r="U769" s="60"/>
    </row>
    <row r="770" spans="1:21" s="1" customFormat="1" x14ac:dyDescent="0.2">
      <c r="A770" s="687"/>
      <c r="B770" s="458"/>
      <c r="C770" s="458"/>
      <c r="D770" s="458"/>
      <c r="E770" s="688"/>
      <c r="F770" s="687"/>
      <c r="G770" s="687"/>
      <c r="H770" s="687"/>
      <c r="I770" s="60"/>
      <c r="J770" s="15"/>
      <c r="K770" s="23"/>
      <c r="L770" s="23"/>
      <c r="M770" s="11"/>
      <c r="N770" s="26"/>
      <c r="O770" s="60"/>
      <c r="P770" s="60"/>
      <c r="Q770" s="60"/>
      <c r="R770" s="7"/>
      <c r="S770" s="23"/>
      <c r="T770" s="60"/>
      <c r="U770" s="60"/>
    </row>
    <row r="771" spans="1:21" s="1" customFormat="1" x14ac:dyDescent="0.2">
      <c r="A771" s="687"/>
      <c r="B771" s="458"/>
      <c r="C771" s="458"/>
      <c r="D771" s="458"/>
      <c r="E771" s="688"/>
      <c r="F771" s="687"/>
      <c r="G771" s="687"/>
      <c r="H771" s="687"/>
      <c r="I771" s="60"/>
      <c r="J771" s="15"/>
      <c r="K771" s="23"/>
      <c r="L771" s="23"/>
      <c r="M771" s="11"/>
      <c r="N771" s="26"/>
      <c r="O771" s="60"/>
      <c r="P771" s="60"/>
      <c r="Q771" s="60"/>
      <c r="R771" s="7"/>
      <c r="S771" s="23"/>
      <c r="T771" s="60"/>
      <c r="U771" s="60"/>
    </row>
    <row r="772" spans="1:21" s="1" customFormat="1" x14ac:dyDescent="0.2">
      <c r="A772" s="687"/>
      <c r="B772" s="458"/>
      <c r="C772" s="458"/>
      <c r="D772" s="458"/>
      <c r="E772" s="688"/>
      <c r="F772" s="687"/>
      <c r="G772" s="687"/>
      <c r="H772" s="687"/>
      <c r="I772" s="60"/>
      <c r="J772" s="15"/>
      <c r="K772" s="23"/>
      <c r="L772" s="23"/>
      <c r="M772" s="11"/>
      <c r="N772" s="26"/>
      <c r="O772" s="60"/>
      <c r="P772" s="60"/>
      <c r="Q772" s="60"/>
      <c r="R772" s="7"/>
      <c r="S772" s="23"/>
      <c r="T772" s="60"/>
      <c r="U772" s="60"/>
    </row>
    <row r="773" spans="1:21" s="1" customFormat="1" x14ac:dyDescent="0.2">
      <c r="A773" s="687"/>
      <c r="B773" s="458"/>
      <c r="C773" s="458"/>
      <c r="D773" s="458"/>
      <c r="E773" s="688"/>
      <c r="F773" s="687"/>
      <c r="G773" s="687"/>
      <c r="H773" s="687"/>
      <c r="I773" s="60"/>
      <c r="J773" s="15"/>
      <c r="K773" s="23"/>
      <c r="L773" s="23"/>
      <c r="M773" s="11"/>
      <c r="N773" s="26"/>
      <c r="O773" s="60"/>
      <c r="P773" s="60"/>
      <c r="Q773" s="60"/>
      <c r="R773" s="7"/>
      <c r="S773" s="23"/>
      <c r="T773" s="60"/>
      <c r="U773" s="60"/>
    </row>
    <row r="774" spans="1:21" s="1" customFormat="1" x14ac:dyDescent="0.2">
      <c r="A774" s="687"/>
      <c r="B774" s="458"/>
      <c r="C774" s="458"/>
      <c r="D774" s="458"/>
      <c r="E774" s="688"/>
      <c r="F774" s="687"/>
      <c r="G774" s="687"/>
      <c r="H774" s="687"/>
      <c r="I774" s="60"/>
      <c r="J774" s="15"/>
      <c r="K774" s="23"/>
      <c r="L774" s="23"/>
      <c r="M774" s="11"/>
      <c r="N774" s="26"/>
      <c r="O774" s="60"/>
      <c r="P774" s="60"/>
      <c r="Q774" s="60"/>
      <c r="R774" s="7"/>
      <c r="S774" s="23"/>
      <c r="T774" s="60"/>
      <c r="U774" s="60"/>
    </row>
    <row r="775" spans="1:21" s="1" customFormat="1" x14ac:dyDescent="0.2">
      <c r="A775" s="687"/>
      <c r="B775" s="458"/>
      <c r="C775" s="458"/>
      <c r="D775" s="458"/>
      <c r="E775" s="688"/>
      <c r="F775" s="687"/>
      <c r="G775" s="687"/>
      <c r="H775" s="687"/>
      <c r="I775" s="60"/>
      <c r="J775" s="15"/>
      <c r="K775" s="23"/>
      <c r="L775" s="23"/>
      <c r="M775" s="11"/>
      <c r="N775" s="26"/>
      <c r="O775" s="60"/>
      <c r="P775" s="60"/>
      <c r="Q775" s="60"/>
      <c r="R775" s="7"/>
      <c r="S775" s="23"/>
      <c r="T775" s="60"/>
      <c r="U775" s="60"/>
    </row>
    <row r="776" spans="1:21" s="1" customFormat="1" x14ac:dyDescent="0.2">
      <c r="A776" s="687"/>
      <c r="B776" s="458"/>
      <c r="C776" s="458"/>
      <c r="D776" s="458"/>
      <c r="E776" s="688"/>
      <c r="F776" s="687"/>
      <c r="G776" s="687"/>
      <c r="H776" s="687"/>
      <c r="I776" s="60"/>
      <c r="J776" s="15"/>
      <c r="K776" s="23"/>
      <c r="L776" s="23"/>
      <c r="M776" s="11"/>
      <c r="N776" s="26"/>
      <c r="O776" s="60"/>
      <c r="P776" s="60"/>
      <c r="Q776" s="60"/>
      <c r="R776" s="7"/>
      <c r="S776" s="23"/>
      <c r="T776" s="60"/>
      <c r="U776" s="60"/>
    </row>
    <row r="777" spans="1:21" s="1" customFormat="1" x14ac:dyDescent="0.2">
      <c r="A777" s="687"/>
      <c r="B777" s="458"/>
      <c r="C777" s="458"/>
      <c r="D777" s="458"/>
      <c r="E777" s="688"/>
      <c r="F777" s="687"/>
      <c r="G777" s="687"/>
      <c r="H777" s="687"/>
      <c r="I777" s="60"/>
      <c r="J777" s="15"/>
      <c r="K777" s="23"/>
      <c r="L777" s="23"/>
      <c r="M777" s="11"/>
      <c r="N777" s="26"/>
      <c r="O777" s="60"/>
      <c r="P777" s="60"/>
      <c r="Q777" s="60"/>
      <c r="R777" s="7"/>
      <c r="S777" s="23"/>
      <c r="T777" s="60"/>
      <c r="U777" s="60"/>
    </row>
    <row r="778" spans="1:21" s="1" customFormat="1" x14ac:dyDescent="0.2">
      <c r="A778" s="687"/>
      <c r="B778" s="458"/>
      <c r="C778" s="458"/>
      <c r="D778" s="458"/>
      <c r="E778" s="688"/>
      <c r="F778" s="687"/>
      <c r="G778" s="687"/>
      <c r="H778" s="687"/>
      <c r="I778" s="60"/>
      <c r="J778" s="15"/>
      <c r="K778" s="23"/>
      <c r="L778" s="23"/>
      <c r="M778" s="11"/>
      <c r="N778" s="26"/>
      <c r="O778" s="60"/>
      <c r="P778" s="60"/>
      <c r="Q778" s="60"/>
      <c r="R778" s="7"/>
      <c r="S778" s="23"/>
      <c r="T778" s="60"/>
      <c r="U778" s="60"/>
    </row>
    <row r="779" spans="1:21" s="1" customFormat="1" x14ac:dyDescent="0.2">
      <c r="A779" s="687"/>
      <c r="B779" s="458"/>
      <c r="C779" s="458"/>
      <c r="D779" s="458"/>
      <c r="E779" s="688"/>
      <c r="F779" s="687"/>
      <c r="G779" s="687"/>
      <c r="H779" s="687"/>
      <c r="I779" s="60"/>
      <c r="J779" s="15"/>
      <c r="K779" s="23"/>
      <c r="L779" s="23"/>
      <c r="M779" s="11"/>
      <c r="N779" s="26"/>
      <c r="O779" s="60"/>
      <c r="P779" s="60"/>
      <c r="Q779" s="60"/>
      <c r="R779" s="7"/>
      <c r="S779" s="23"/>
      <c r="T779" s="60"/>
      <c r="U779" s="60"/>
    </row>
    <row r="780" spans="1:21" s="1" customFormat="1" x14ac:dyDescent="0.2">
      <c r="A780" s="687"/>
      <c r="B780" s="458"/>
      <c r="C780" s="458"/>
      <c r="D780" s="458"/>
      <c r="E780" s="688"/>
      <c r="F780" s="687"/>
      <c r="G780" s="687"/>
      <c r="H780" s="687"/>
      <c r="I780" s="60"/>
      <c r="J780" s="15"/>
      <c r="K780" s="23"/>
      <c r="L780" s="23"/>
      <c r="M780" s="11"/>
      <c r="N780" s="26"/>
      <c r="O780" s="60"/>
      <c r="P780" s="60"/>
      <c r="Q780" s="60"/>
      <c r="R780" s="7"/>
      <c r="S780" s="23"/>
      <c r="T780" s="60"/>
      <c r="U780" s="60"/>
    </row>
    <row r="781" spans="1:21" s="1" customFormat="1" x14ac:dyDescent="0.2">
      <c r="A781" s="687"/>
      <c r="B781" s="458"/>
      <c r="C781" s="458"/>
      <c r="D781" s="458"/>
      <c r="E781" s="688"/>
      <c r="F781" s="687"/>
      <c r="G781" s="687"/>
      <c r="H781" s="687"/>
      <c r="I781" s="60"/>
      <c r="J781" s="15"/>
      <c r="K781" s="23"/>
      <c r="L781" s="23"/>
      <c r="M781" s="11"/>
      <c r="N781" s="26"/>
      <c r="O781" s="60"/>
      <c r="P781" s="60"/>
      <c r="Q781" s="60"/>
      <c r="R781" s="7"/>
      <c r="S781" s="23"/>
      <c r="T781" s="60"/>
      <c r="U781" s="60"/>
    </row>
    <row r="782" spans="1:21" s="1" customFormat="1" x14ac:dyDescent="0.2">
      <c r="A782" s="687"/>
      <c r="B782" s="458"/>
      <c r="C782" s="458"/>
      <c r="D782" s="458"/>
      <c r="E782" s="688"/>
      <c r="F782" s="687"/>
      <c r="G782" s="687"/>
      <c r="H782" s="687"/>
      <c r="I782" s="60"/>
      <c r="J782" s="15"/>
      <c r="K782" s="23"/>
      <c r="L782" s="23"/>
      <c r="M782" s="11"/>
      <c r="N782" s="26"/>
      <c r="O782" s="60"/>
      <c r="P782" s="60"/>
      <c r="Q782" s="60"/>
      <c r="R782" s="7"/>
      <c r="S782" s="23"/>
      <c r="T782" s="60"/>
      <c r="U782" s="60"/>
    </row>
    <row r="783" spans="1:21" s="1" customFormat="1" x14ac:dyDescent="0.2">
      <c r="A783" s="687"/>
      <c r="B783" s="458"/>
      <c r="C783" s="458"/>
      <c r="D783" s="458"/>
      <c r="E783" s="688"/>
      <c r="F783" s="687"/>
      <c r="G783" s="687"/>
      <c r="H783" s="687"/>
      <c r="I783" s="60"/>
      <c r="J783" s="15"/>
      <c r="K783" s="23"/>
      <c r="L783" s="23"/>
      <c r="M783" s="11"/>
      <c r="N783" s="26"/>
      <c r="O783" s="60"/>
      <c r="P783" s="60"/>
      <c r="Q783" s="60"/>
      <c r="R783" s="7"/>
      <c r="S783" s="23"/>
      <c r="T783" s="60"/>
      <c r="U783" s="60"/>
    </row>
    <row r="784" spans="1:21" s="1" customFormat="1" x14ac:dyDescent="0.2">
      <c r="A784" s="687"/>
      <c r="B784" s="458"/>
      <c r="C784" s="458"/>
      <c r="D784" s="458"/>
      <c r="E784" s="688"/>
      <c r="F784" s="687"/>
      <c r="G784" s="687"/>
      <c r="H784" s="687"/>
      <c r="I784" s="60"/>
      <c r="J784" s="15"/>
      <c r="K784" s="23"/>
      <c r="L784" s="23"/>
      <c r="M784" s="11"/>
      <c r="N784" s="26"/>
      <c r="O784" s="60"/>
      <c r="P784" s="60"/>
      <c r="Q784" s="60"/>
      <c r="R784" s="7"/>
      <c r="S784" s="23"/>
      <c r="T784" s="60"/>
      <c r="U784" s="60"/>
    </row>
    <row r="785" spans="1:21" s="1" customFormat="1" x14ac:dyDescent="0.2">
      <c r="A785" s="687"/>
      <c r="B785" s="458"/>
      <c r="C785" s="458"/>
      <c r="D785" s="458"/>
      <c r="E785" s="688"/>
      <c r="F785" s="687"/>
      <c r="G785" s="687"/>
      <c r="H785" s="687"/>
      <c r="I785" s="60"/>
      <c r="J785" s="15"/>
      <c r="K785" s="23"/>
      <c r="L785" s="23"/>
      <c r="M785" s="11"/>
      <c r="N785" s="26"/>
      <c r="O785" s="60"/>
      <c r="P785" s="60"/>
      <c r="Q785" s="60"/>
      <c r="R785" s="7"/>
      <c r="S785" s="23"/>
      <c r="T785" s="60"/>
      <c r="U785" s="60"/>
    </row>
    <row r="786" spans="1:21" s="1" customFormat="1" x14ac:dyDescent="0.2">
      <c r="A786" s="687"/>
      <c r="B786" s="458"/>
      <c r="C786" s="458"/>
      <c r="D786" s="458"/>
      <c r="E786" s="688"/>
      <c r="F786" s="687"/>
      <c r="G786" s="687"/>
      <c r="H786" s="687"/>
      <c r="I786" s="60"/>
      <c r="J786" s="15"/>
      <c r="K786" s="23"/>
      <c r="L786" s="23"/>
      <c r="M786" s="11"/>
      <c r="N786" s="26"/>
      <c r="O786" s="60"/>
      <c r="P786" s="60"/>
      <c r="Q786" s="60"/>
      <c r="R786" s="7"/>
      <c r="S786" s="23"/>
      <c r="T786" s="60"/>
      <c r="U786" s="60"/>
    </row>
    <row r="787" spans="1:21" s="1" customFormat="1" x14ac:dyDescent="0.2">
      <c r="A787" s="687"/>
      <c r="B787" s="458"/>
      <c r="C787" s="458"/>
      <c r="D787" s="458"/>
      <c r="E787" s="688"/>
      <c r="F787" s="687"/>
      <c r="G787" s="687"/>
      <c r="H787" s="687"/>
      <c r="I787" s="60"/>
      <c r="J787" s="15"/>
      <c r="K787" s="23"/>
      <c r="L787" s="23"/>
      <c r="M787" s="11"/>
      <c r="N787" s="26"/>
      <c r="O787" s="60"/>
      <c r="P787" s="60"/>
      <c r="Q787" s="60"/>
      <c r="R787" s="7"/>
      <c r="S787" s="23"/>
      <c r="T787" s="60"/>
      <c r="U787" s="60"/>
    </row>
    <row r="788" spans="1:21" s="1" customFormat="1" x14ac:dyDescent="0.2">
      <c r="A788" s="687"/>
      <c r="B788" s="458"/>
      <c r="C788" s="458"/>
      <c r="D788" s="458"/>
      <c r="E788" s="688"/>
      <c r="F788" s="687"/>
      <c r="G788" s="687"/>
      <c r="H788" s="687"/>
      <c r="I788" s="60"/>
      <c r="J788" s="15"/>
      <c r="K788" s="23"/>
      <c r="L788" s="23"/>
      <c r="M788" s="11"/>
      <c r="N788" s="26"/>
      <c r="O788" s="60"/>
      <c r="P788" s="60"/>
      <c r="Q788" s="60"/>
      <c r="R788" s="7"/>
      <c r="S788" s="23"/>
      <c r="T788" s="60"/>
      <c r="U788" s="60"/>
    </row>
    <row r="789" spans="1:21" s="1" customFormat="1" x14ac:dyDescent="0.2">
      <c r="A789" s="687"/>
      <c r="B789" s="458"/>
      <c r="C789" s="458"/>
      <c r="D789" s="458"/>
      <c r="E789" s="688"/>
      <c r="F789" s="687"/>
      <c r="G789" s="687"/>
      <c r="H789" s="687"/>
      <c r="I789" s="60"/>
      <c r="J789" s="15"/>
      <c r="K789" s="23"/>
      <c r="L789" s="23"/>
      <c r="M789" s="11"/>
      <c r="N789" s="26"/>
      <c r="O789" s="60"/>
      <c r="P789" s="60"/>
      <c r="Q789" s="60"/>
      <c r="R789" s="7"/>
      <c r="S789" s="23"/>
      <c r="T789" s="60"/>
      <c r="U789" s="60"/>
    </row>
    <row r="790" spans="1:21" s="1" customFormat="1" x14ac:dyDescent="0.2">
      <c r="A790" s="687"/>
      <c r="B790" s="458"/>
      <c r="C790" s="458"/>
      <c r="D790" s="458"/>
      <c r="E790" s="688"/>
      <c r="F790" s="687"/>
      <c r="G790" s="687"/>
      <c r="H790" s="687"/>
      <c r="I790" s="60"/>
      <c r="J790" s="15"/>
      <c r="K790" s="23"/>
      <c r="L790" s="23"/>
      <c r="M790" s="11"/>
      <c r="N790" s="26"/>
      <c r="O790" s="60"/>
      <c r="P790" s="60"/>
      <c r="Q790" s="60"/>
      <c r="R790" s="7"/>
      <c r="S790" s="23"/>
      <c r="T790" s="60"/>
      <c r="U790" s="60"/>
    </row>
    <row r="791" spans="1:21" s="1" customFormat="1" x14ac:dyDescent="0.2">
      <c r="A791" s="687"/>
      <c r="B791" s="458"/>
      <c r="C791" s="458"/>
      <c r="D791" s="458"/>
      <c r="E791" s="688"/>
      <c r="F791" s="687"/>
      <c r="G791" s="687"/>
      <c r="H791" s="687"/>
      <c r="I791" s="60"/>
      <c r="J791" s="15"/>
      <c r="K791" s="23"/>
      <c r="L791" s="23"/>
      <c r="M791" s="11"/>
      <c r="N791" s="26"/>
      <c r="O791" s="60"/>
      <c r="P791" s="60"/>
      <c r="Q791" s="60"/>
      <c r="R791" s="7"/>
      <c r="S791" s="23"/>
      <c r="T791" s="60"/>
      <c r="U791" s="60"/>
    </row>
    <row r="792" spans="1:21" s="1" customFormat="1" x14ac:dyDescent="0.2">
      <c r="A792" s="687"/>
      <c r="B792" s="458"/>
      <c r="C792" s="458"/>
      <c r="D792" s="458"/>
      <c r="E792" s="688"/>
      <c r="F792" s="687"/>
      <c r="G792" s="687"/>
      <c r="H792" s="687"/>
      <c r="I792" s="60"/>
      <c r="J792" s="15"/>
      <c r="K792" s="23"/>
      <c r="L792" s="23"/>
      <c r="M792" s="11"/>
      <c r="N792" s="26"/>
      <c r="O792" s="60"/>
      <c r="P792" s="60"/>
      <c r="Q792" s="60"/>
      <c r="R792" s="7"/>
      <c r="S792" s="23"/>
      <c r="T792" s="60"/>
      <c r="U792" s="60"/>
    </row>
    <row r="793" spans="1:21" s="1" customFormat="1" x14ac:dyDescent="0.2">
      <c r="A793" s="687"/>
      <c r="B793" s="458"/>
      <c r="C793" s="458"/>
      <c r="D793" s="458"/>
      <c r="E793" s="688"/>
      <c r="F793" s="687"/>
      <c r="G793" s="687"/>
      <c r="H793" s="687"/>
      <c r="I793" s="60"/>
      <c r="J793" s="15"/>
      <c r="K793" s="23"/>
      <c r="L793" s="23"/>
      <c r="M793" s="11"/>
      <c r="N793" s="26"/>
      <c r="O793" s="60"/>
      <c r="P793" s="60"/>
      <c r="Q793" s="60"/>
      <c r="R793" s="7"/>
      <c r="S793" s="23"/>
      <c r="T793" s="60"/>
      <c r="U793" s="60"/>
    </row>
    <row r="794" spans="1:21" s="1" customFormat="1" x14ac:dyDescent="0.2">
      <c r="A794" s="687"/>
      <c r="B794" s="458"/>
      <c r="C794" s="458"/>
      <c r="D794" s="458"/>
      <c r="E794" s="688"/>
      <c r="F794" s="687"/>
      <c r="G794" s="687"/>
      <c r="H794" s="687"/>
      <c r="I794" s="60"/>
      <c r="J794" s="15"/>
      <c r="K794" s="23"/>
      <c r="L794" s="23"/>
      <c r="M794" s="11"/>
      <c r="N794" s="26"/>
      <c r="O794" s="60"/>
      <c r="P794" s="60"/>
      <c r="Q794" s="60"/>
      <c r="R794" s="7"/>
      <c r="S794" s="23"/>
      <c r="T794" s="60"/>
      <c r="U794" s="60"/>
    </row>
    <row r="795" spans="1:21" s="1" customFormat="1" x14ac:dyDescent="0.2">
      <c r="A795" s="687"/>
      <c r="B795" s="458"/>
      <c r="C795" s="458"/>
      <c r="D795" s="458"/>
      <c r="E795" s="688"/>
      <c r="F795" s="687"/>
      <c r="G795" s="687"/>
      <c r="H795" s="687"/>
      <c r="I795" s="60"/>
      <c r="J795" s="15"/>
      <c r="K795" s="23"/>
      <c r="L795" s="23"/>
      <c r="M795" s="11"/>
      <c r="N795" s="26"/>
      <c r="O795" s="60"/>
      <c r="P795" s="60"/>
      <c r="Q795" s="60"/>
      <c r="R795" s="7"/>
      <c r="S795" s="23"/>
      <c r="T795" s="60"/>
      <c r="U795" s="60"/>
    </row>
    <row r="796" spans="1:21" s="1" customFormat="1" x14ac:dyDescent="0.2">
      <c r="A796" s="687"/>
      <c r="B796" s="458"/>
      <c r="C796" s="458"/>
      <c r="D796" s="458"/>
      <c r="E796" s="688"/>
      <c r="F796" s="687"/>
      <c r="G796" s="687"/>
      <c r="H796" s="687"/>
      <c r="I796" s="60"/>
      <c r="J796" s="15"/>
      <c r="K796" s="23"/>
      <c r="L796" s="23"/>
      <c r="M796" s="11"/>
      <c r="N796" s="26"/>
      <c r="O796" s="60"/>
      <c r="P796" s="60"/>
      <c r="Q796" s="60"/>
      <c r="R796" s="7"/>
      <c r="S796" s="23"/>
      <c r="T796" s="60"/>
      <c r="U796" s="60"/>
    </row>
    <row r="797" spans="1:21" s="1" customFormat="1" x14ac:dyDescent="0.2">
      <c r="A797" s="687"/>
      <c r="B797" s="458"/>
      <c r="C797" s="458"/>
      <c r="D797" s="458"/>
      <c r="E797" s="688"/>
      <c r="F797" s="687"/>
      <c r="G797" s="687"/>
      <c r="H797" s="687"/>
      <c r="I797" s="60"/>
      <c r="J797" s="15"/>
      <c r="K797" s="23"/>
      <c r="L797" s="23"/>
      <c r="M797" s="11"/>
      <c r="N797" s="26"/>
      <c r="O797" s="60"/>
      <c r="P797" s="60"/>
      <c r="Q797" s="60"/>
      <c r="R797" s="7"/>
      <c r="S797" s="23"/>
      <c r="T797" s="60"/>
      <c r="U797" s="60"/>
    </row>
    <row r="798" spans="1:21" s="1" customFormat="1" x14ac:dyDescent="0.2">
      <c r="A798" s="687"/>
      <c r="B798" s="458"/>
      <c r="C798" s="458"/>
      <c r="D798" s="458"/>
      <c r="E798" s="688"/>
      <c r="F798" s="687"/>
      <c r="G798" s="687"/>
      <c r="H798" s="687"/>
      <c r="I798" s="60"/>
      <c r="J798" s="15"/>
      <c r="K798" s="23"/>
      <c r="L798" s="23"/>
      <c r="M798" s="11"/>
      <c r="N798" s="26"/>
      <c r="O798" s="60"/>
      <c r="P798" s="60"/>
      <c r="Q798" s="60"/>
      <c r="R798" s="7"/>
      <c r="S798" s="23"/>
      <c r="T798" s="60"/>
      <c r="U798" s="60"/>
    </row>
    <row r="799" spans="1:21" s="1" customFormat="1" x14ac:dyDescent="0.2">
      <c r="A799" s="687"/>
      <c r="B799" s="458"/>
      <c r="C799" s="458"/>
      <c r="D799" s="458"/>
      <c r="E799" s="688"/>
      <c r="F799" s="687"/>
      <c r="G799" s="687"/>
      <c r="H799" s="687"/>
      <c r="I799" s="60"/>
      <c r="J799" s="15"/>
      <c r="K799" s="23"/>
      <c r="L799" s="23"/>
      <c r="M799" s="11"/>
      <c r="N799" s="26"/>
      <c r="O799" s="60"/>
      <c r="P799" s="60"/>
      <c r="Q799" s="60"/>
      <c r="R799" s="7"/>
      <c r="S799" s="23"/>
      <c r="T799" s="60"/>
      <c r="U799" s="60"/>
    </row>
    <row r="800" spans="1:21" s="1" customFormat="1" x14ac:dyDescent="0.2">
      <c r="A800" s="687"/>
      <c r="B800" s="458"/>
      <c r="C800" s="458"/>
      <c r="D800" s="458"/>
      <c r="E800" s="688"/>
      <c r="F800" s="687"/>
      <c r="G800" s="687"/>
      <c r="H800" s="687"/>
      <c r="I800" s="60"/>
      <c r="J800" s="15"/>
      <c r="K800" s="23"/>
      <c r="L800" s="23"/>
      <c r="M800" s="11"/>
      <c r="N800" s="26"/>
      <c r="O800" s="60"/>
      <c r="P800" s="60"/>
      <c r="Q800" s="60"/>
      <c r="R800" s="7"/>
      <c r="S800" s="23"/>
      <c r="T800" s="60"/>
      <c r="U800" s="60"/>
    </row>
    <row r="801" spans="1:21" s="1" customFormat="1" x14ac:dyDescent="0.2">
      <c r="A801" s="687"/>
      <c r="B801" s="458"/>
      <c r="C801" s="458"/>
      <c r="D801" s="458"/>
      <c r="E801" s="688"/>
      <c r="F801" s="687"/>
      <c r="G801" s="687"/>
      <c r="H801" s="687"/>
      <c r="I801" s="60"/>
      <c r="J801" s="15"/>
      <c r="K801" s="23"/>
      <c r="L801" s="23"/>
      <c r="M801" s="11"/>
      <c r="N801" s="26"/>
      <c r="O801" s="60"/>
      <c r="P801" s="60"/>
      <c r="Q801" s="60"/>
      <c r="R801" s="7"/>
      <c r="S801" s="23"/>
      <c r="T801" s="60"/>
      <c r="U801" s="60"/>
    </row>
    <row r="802" spans="1:21" s="1" customFormat="1" x14ac:dyDescent="0.2">
      <c r="A802" s="687"/>
      <c r="B802" s="458"/>
      <c r="C802" s="458"/>
      <c r="D802" s="458"/>
      <c r="E802" s="688"/>
      <c r="F802" s="687"/>
      <c r="G802" s="687"/>
      <c r="H802" s="687"/>
      <c r="I802" s="60"/>
      <c r="J802" s="15"/>
      <c r="K802" s="23"/>
      <c r="L802" s="23"/>
      <c r="M802" s="11"/>
      <c r="N802" s="26"/>
      <c r="O802" s="60"/>
      <c r="P802" s="60"/>
      <c r="Q802" s="60"/>
      <c r="R802" s="7"/>
      <c r="S802" s="23"/>
      <c r="T802" s="60"/>
      <c r="U802" s="60"/>
    </row>
    <row r="803" spans="1:21" s="1" customFormat="1" x14ac:dyDescent="0.2">
      <c r="A803" s="687"/>
      <c r="B803" s="458"/>
      <c r="C803" s="458"/>
      <c r="D803" s="458"/>
      <c r="E803" s="688"/>
      <c r="F803" s="687"/>
      <c r="G803" s="687"/>
      <c r="H803" s="687"/>
      <c r="I803" s="60"/>
      <c r="J803" s="15"/>
      <c r="K803" s="23"/>
      <c r="L803" s="23"/>
      <c r="M803" s="11"/>
      <c r="N803" s="26"/>
      <c r="O803" s="60"/>
      <c r="P803" s="60"/>
      <c r="Q803" s="60"/>
      <c r="R803" s="7"/>
      <c r="S803" s="23"/>
      <c r="T803" s="60"/>
      <c r="U803" s="60"/>
    </row>
    <row r="804" spans="1:21" s="1" customFormat="1" x14ac:dyDescent="0.2">
      <c r="A804" s="687"/>
      <c r="B804" s="458"/>
      <c r="C804" s="458"/>
      <c r="D804" s="458"/>
      <c r="E804" s="688"/>
      <c r="F804" s="687"/>
      <c r="G804" s="687"/>
      <c r="H804" s="687"/>
      <c r="I804" s="60"/>
      <c r="J804" s="15"/>
      <c r="K804" s="23"/>
      <c r="L804" s="23"/>
      <c r="M804" s="11"/>
      <c r="N804" s="26"/>
      <c r="O804" s="60"/>
      <c r="P804" s="60"/>
      <c r="Q804" s="60"/>
      <c r="R804" s="7"/>
      <c r="S804" s="23"/>
      <c r="T804" s="60"/>
      <c r="U804" s="60"/>
    </row>
    <row r="805" spans="1:21" s="1" customFormat="1" x14ac:dyDescent="0.2">
      <c r="A805" s="687"/>
      <c r="B805" s="458"/>
      <c r="C805" s="458"/>
      <c r="D805" s="458"/>
      <c r="E805" s="688"/>
      <c r="F805" s="687"/>
      <c r="G805" s="687"/>
      <c r="H805" s="687"/>
      <c r="I805" s="60"/>
      <c r="J805" s="15"/>
      <c r="K805" s="23"/>
      <c r="L805" s="23"/>
      <c r="M805" s="11"/>
      <c r="N805" s="26"/>
      <c r="O805" s="60"/>
      <c r="P805" s="60"/>
      <c r="Q805" s="60"/>
      <c r="R805" s="7"/>
      <c r="S805" s="23"/>
      <c r="T805" s="60"/>
      <c r="U805" s="60"/>
    </row>
    <row r="806" spans="1:21" s="1" customFormat="1" x14ac:dyDescent="0.2">
      <c r="A806" s="687"/>
      <c r="B806" s="458"/>
      <c r="C806" s="458"/>
      <c r="D806" s="458"/>
      <c r="E806" s="688"/>
      <c r="F806" s="687"/>
      <c r="G806" s="687"/>
      <c r="H806" s="687"/>
      <c r="I806" s="60"/>
      <c r="J806" s="15"/>
      <c r="K806" s="23"/>
      <c r="L806" s="23"/>
      <c r="M806" s="11"/>
      <c r="N806" s="26"/>
      <c r="O806" s="60"/>
      <c r="P806" s="60"/>
      <c r="Q806" s="60"/>
      <c r="R806" s="7"/>
      <c r="S806" s="23"/>
      <c r="T806" s="60"/>
      <c r="U806" s="60"/>
    </row>
    <row r="807" spans="1:21" s="1" customFormat="1" x14ac:dyDescent="0.2">
      <c r="A807" s="687"/>
      <c r="B807" s="458"/>
      <c r="C807" s="458"/>
      <c r="D807" s="458"/>
      <c r="E807" s="688"/>
      <c r="F807" s="687"/>
      <c r="G807" s="687"/>
      <c r="H807" s="687"/>
      <c r="I807" s="60"/>
      <c r="J807" s="15"/>
      <c r="K807" s="23"/>
      <c r="L807" s="23"/>
      <c r="M807" s="11"/>
      <c r="N807" s="26"/>
      <c r="O807" s="60"/>
      <c r="P807" s="60"/>
      <c r="Q807" s="60"/>
      <c r="R807" s="7"/>
      <c r="S807" s="23"/>
      <c r="T807" s="60"/>
      <c r="U807" s="60"/>
    </row>
    <row r="808" spans="1:21" s="1" customFormat="1" x14ac:dyDescent="0.2">
      <c r="A808" s="687"/>
      <c r="B808" s="458"/>
      <c r="C808" s="458"/>
      <c r="D808" s="458"/>
      <c r="E808" s="688"/>
      <c r="F808" s="687"/>
      <c r="G808" s="687"/>
      <c r="H808" s="687"/>
      <c r="I808" s="60"/>
      <c r="J808" s="15"/>
      <c r="K808" s="23"/>
      <c r="L808" s="23"/>
      <c r="M808" s="11"/>
      <c r="N808" s="26"/>
      <c r="O808" s="60"/>
      <c r="P808" s="60"/>
      <c r="Q808" s="60"/>
      <c r="R808" s="7"/>
      <c r="S808" s="23"/>
      <c r="T808" s="60"/>
      <c r="U808" s="60"/>
    </row>
    <row r="809" spans="1:21" s="1" customFormat="1" x14ac:dyDescent="0.2">
      <c r="A809" s="687"/>
      <c r="B809" s="458"/>
      <c r="C809" s="458"/>
      <c r="D809" s="458"/>
      <c r="E809" s="688"/>
      <c r="F809" s="687"/>
      <c r="G809" s="687"/>
      <c r="H809" s="687"/>
      <c r="I809" s="60"/>
      <c r="J809" s="15"/>
      <c r="K809" s="23"/>
      <c r="L809" s="23"/>
      <c r="M809" s="11"/>
      <c r="N809" s="26"/>
      <c r="O809" s="60"/>
      <c r="P809" s="60"/>
      <c r="Q809" s="60"/>
      <c r="R809" s="7"/>
      <c r="S809" s="23"/>
      <c r="T809" s="60"/>
      <c r="U809" s="60"/>
    </row>
    <row r="810" spans="1:21" s="1" customFormat="1" x14ac:dyDescent="0.2">
      <c r="A810" s="687"/>
      <c r="B810" s="458"/>
      <c r="C810" s="458"/>
      <c r="D810" s="458"/>
      <c r="E810" s="688"/>
      <c r="F810" s="687"/>
      <c r="G810" s="687"/>
      <c r="H810" s="687"/>
      <c r="I810" s="60"/>
      <c r="J810" s="15"/>
      <c r="K810" s="23"/>
      <c r="L810" s="23"/>
      <c r="M810" s="11"/>
      <c r="N810" s="26"/>
      <c r="O810" s="60"/>
      <c r="P810" s="60"/>
      <c r="Q810" s="60"/>
      <c r="R810" s="7"/>
      <c r="S810" s="23"/>
      <c r="T810" s="60"/>
      <c r="U810" s="60"/>
    </row>
    <row r="811" spans="1:21" s="1" customFormat="1" x14ac:dyDescent="0.2">
      <c r="A811" s="687"/>
      <c r="B811" s="458"/>
      <c r="C811" s="458"/>
      <c r="D811" s="458"/>
      <c r="E811" s="688"/>
      <c r="F811" s="687"/>
      <c r="G811" s="687"/>
      <c r="H811" s="687"/>
      <c r="I811" s="60"/>
      <c r="J811" s="15"/>
      <c r="K811" s="23"/>
      <c r="L811" s="23"/>
      <c r="M811" s="11"/>
      <c r="N811" s="26"/>
      <c r="O811" s="60"/>
      <c r="P811" s="60"/>
      <c r="Q811" s="60"/>
      <c r="R811" s="7"/>
      <c r="S811" s="23"/>
      <c r="T811" s="60"/>
      <c r="U811" s="60"/>
    </row>
    <row r="812" spans="1:21" s="1" customFormat="1" x14ac:dyDescent="0.2">
      <c r="A812" s="687"/>
      <c r="B812" s="458"/>
      <c r="C812" s="458"/>
      <c r="D812" s="458"/>
      <c r="E812" s="688"/>
      <c r="F812" s="687"/>
      <c r="G812" s="687"/>
      <c r="H812" s="687"/>
      <c r="I812" s="60"/>
      <c r="J812" s="15"/>
      <c r="K812" s="23"/>
      <c r="L812" s="23"/>
      <c r="M812" s="11"/>
      <c r="N812" s="26"/>
      <c r="O812" s="60"/>
      <c r="P812" s="60"/>
      <c r="Q812" s="60"/>
      <c r="R812" s="7"/>
      <c r="S812" s="23"/>
      <c r="T812" s="60"/>
      <c r="U812" s="60"/>
    </row>
    <row r="813" spans="1:21" s="1" customFormat="1" x14ac:dyDescent="0.2">
      <c r="A813" s="687"/>
      <c r="B813" s="458"/>
      <c r="C813" s="458"/>
      <c r="D813" s="458"/>
      <c r="E813" s="688"/>
      <c r="F813" s="687"/>
      <c r="G813" s="687"/>
      <c r="H813" s="687"/>
      <c r="I813" s="60"/>
      <c r="J813" s="15"/>
      <c r="K813" s="23"/>
      <c r="L813" s="23"/>
      <c r="M813" s="11"/>
      <c r="N813" s="26"/>
      <c r="O813" s="60"/>
      <c r="P813" s="60"/>
      <c r="Q813" s="60"/>
      <c r="R813" s="7"/>
      <c r="S813" s="23"/>
      <c r="T813" s="60"/>
      <c r="U813" s="60"/>
    </row>
    <row r="814" spans="1:21" s="1" customFormat="1" x14ac:dyDescent="0.2">
      <c r="A814" s="687"/>
      <c r="B814" s="458"/>
      <c r="C814" s="458"/>
      <c r="D814" s="458"/>
      <c r="E814" s="688"/>
      <c r="F814" s="687"/>
      <c r="G814" s="687"/>
      <c r="H814" s="687"/>
      <c r="I814" s="60"/>
      <c r="J814" s="15"/>
      <c r="K814" s="23"/>
      <c r="L814" s="23"/>
      <c r="M814" s="11"/>
      <c r="N814" s="26"/>
      <c r="O814" s="60"/>
      <c r="P814" s="60"/>
      <c r="Q814" s="60"/>
      <c r="R814" s="7"/>
      <c r="S814" s="23"/>
      <c r="T814" s="60"/>
      <c r="U814" s="60"/>
    </row>
    <row r="815" spans="1:21" s="1" customFormat="1" x14ac:dyDescent="0.2">
      <c r="A815" s="687"/>
      <c r="B815" s="458"/>
      <c r="C815" s="458"/>
      <c r="D815" s="458"/>
      <c r="E815" s="688"/>
      <c r="F815" s="687"/>
      <c r="G815" s="687"/>
      <c r="H815" s="687"/>
      <c r="I815" s="60"/>
      <c r="J815" s="15"/>
      <c r="K815" s="23"/>
      <c r="L815" s="23"/>
      <c r="M815" s="11"/>
      <c r="N815" s="26"/>
      <c r="O815" s="60"/>
      <c r="P815" s="60"/>
      <c r="Q815" s="60"/>
      <c r="R815" s="7"/>
      <c r="S815" s="23"/>
      <c r="T815" s="60"/>
      <c r="U815" s="60"/>
    </row>
    <row r="816" spans="1:21" s="1" customFormat="1" x14ac:dyDescent="0.2">
      <c r="A816" s="687"/>
      <c r="B816" s="458"/>
      <c r="C816" s="458"/>
      <c r="D816" s="458"/>
      <c r="E816" s="688"/>
      <c r="F816" s="687"/>
      <c r="G816" s="687"/>
      <c r="H816" s="687"/>
      <c r="I816" s="60"/>
      <c r="J816" s="15"/>
      <c r="K816" s="23"/>
      <c r="L816" s="23"/>
      <c r="M816" s="11"/>
      <c r="N816" s="26"/>
      <c r="O816" s="60"/>
      <c r="P816" s="60"/>
      <c r="Q816" s="60"/>
      <c r="R816" s="7"/>
      <c r="S816" s="23"/>
      <c r="T816" s="60"/>
      <c r="U816" s="60"/>
    </row>
    <row r="817" spans="1:21" s="1" customFormat="1" x14ac:dyDescent="0.2">
      <c r="A817" s="687"/>
      <c r="B817" s="458"/>
      <c r="C817" s="458"/>
      <c r="D817" s="458"/>
      <c r="E817" s="688"/>
      <c r="F817" s="687"/>
      <c r="G817" s="687"/>
      <c r="H817" s="687"/>
      <c r="I817" s="60"/>
      <c r="J817" s="15"/>
      <c r="K817" s="23"/>
      <c r="L817" s="23"/>
      <c r="M817" s="11"/>
      <c r="N817" s="26"/>
      <c r="O817" s="60"/>
      <c r="P817" s="60"/>
      <c r="Q817" s="60"/>
      <c r="R817" s="7"/>
      <c r="S817" s="23"/>
      <c r="T817" s="60"/>
      <c r="U817" s="60"/>
    </row>
    <row r="818" spans="1:21" s="1" customFormat="1" x14ac:dyDescent="0.2">
      <c r="A818" s="687"/>
      <c r="B818" s="458"/>
      <c r="C818" s="458"/>
      <c r="D818" s="458"/>
      <c r="E818" s="688"/>
      <c r="F818" s="687"/>
      <c r="G818" s="687"/>
      <c r="H818" s="687"/>
      <c r="I818" s="60"/>
      <c r="J818" s="15"/>
      <c r="K818" s="23"/>
      <c r="L818" s="23"/>
      <c r="M818" s="11"/>
      <c r="N818" s="26"/>
      <c r="O818" s="60"/>
      <c r="P818" s="60"/>
      <c r="Q818" s="60"/>
      <c r="R818" s="7"/>
      <c r="S818" s="23"/>
      <c r="T818" s="60"/>
      <c r="U818" s="60"/>
    </row>
    <row r="819" spans="1:21" s="1" customFormat="1" x14ac:dyDescent="0.2">
      <c r="A819" s="687"/>
      <c r="B819" s="458"/>
      <c r="C819" s="458"/>
      <c r="D819" s="458"/>
      <c r="E819" s="688"/>
      <c r="F819" s="687"/>
      <c r="G819" s="687"/>
      <c r="H819" s="687"/>
      <c r="I819" s="60"/>
      <c r="J819" s="15"/>
      <c r="K819" s="23"/>
      <c r="L819" s="23"/>
      <c r="M819" s="11"/>
      <c r="N819" s="26"/>
      <c r="O819" s="60"/>
      <c r="P819" s="60"/>
      <c r="Q819" s="60"/>
      <c r="R819" s="7"/>
      <c r="S819" s="23"/>
      <c r="T819" s="60"/>
      <c r="U819" s="60"/>
    </row>
    <row r="820" spans="1:21" s="1" customFormat="1" x14ac:dyDescent="0.2">
      <c r="A820" s="687"/>
      <c r="B820" s="458"/>
      <c r="C820" s="458"/>
      <c r="D820" s="458"/>
      <c r="E820" s="688"/>
      <c r="F820" s="687"/>
      <c r="G820" s="687"/>
      <c r="H820" s="687"/>
      <c r="I820" s="60"/>
      <c r="J820" s="15"/>
      <c r="K820" s="23"/>
      <c r="L820" s="23"/>
      <c r="M820" s="11"/>
      <c r="N820" s="26"/>
      <c r="O820" s="60"/>
      <c r="P820" s="60"/>
      <c r="Q820" s="60"/>
      <c r="R820" s="7"/>
      <c r="S820" s="23"/>
      <c r="T820" s="60"/>
      <c r="U820" s="60"/>
    </row>
    <row r="821" spans="1:21" s="1" customFormat="1" x14ac:dyDescent="0.2">
      <c r="A821" s="687"/>
      <c r="B821" s="458"/>
      <c r="C821" s="458"/>
      <c r="D821" s="458"/>
      <c r="E821" s="688"/>
      <c r="F821" s="687"/>
      <c r="G821" s="687"/>
      <c r="H821" s="687"/>
      <c r="I821" s="60"/>
      <c r="J821" s="15"/>
      <c r="K821" s="23"/>
      <c r="L821" s="23"/>
      <c r="M821" s="11"/>
      <c r="N821" s="26"/>
      <c r="O821" s="60"/>
      <c r="P821" s="60"/>
      <c r="Q821" s="60"/>
      <c r="R821" s="7"/>
      <c r="S821" s="23"/>
      <c r="T821" s="60"/>
      <c r="U821" s="60"/>
    </row>
    <row r="822" spans="1:21" s="1" customFormat="1" x14ac:dyDescent="0.2">
      <c r="A822" s="687"/>
      <c r="B822" s="458"/>
      <c r="C822" s="458"/>
      <c r="D822" s="458"/>
      <c r="E822" s="688"/>
      <c r="F822" s="687"/>
      <c r="G822" s="687"/>
      <c r="H822" s="687"/>
      <c r="I822" s="60"/>
      <c r="J822" s="15"/>
      <c r="K822" s="23"/>
      <c r="L822" s="23"/>
      <c r="M822" s="11"/>
      <c r="N822" s="26"/>
      <c r="O822" s="60"/>
      <c r="P822" s="60"/>
      <c r="Q822" s="60"/>
      <c r="R822" s="7"/>
      <c r="S822" s="23"/>
      <c r="T822" s="60"/>
      <c r="U822" s="60"/>
    </row>
    <row r="823" spans="1:21" s="1" customFormat="1" x14ac:dyDescent="0.2">
      <c r="A823" s="687"/>
      <c r="B823" s="458"/>
      <c r="C823" s="458"/>
      <c r="D823" s="458"/>
      <c r="E823" s="688"/>
      <c r="F823" s="687"/>
      <c r="G823" s="687"/>
      <c r="H823" s="687"/>
      <c r="I823" s="60"/>
      <c r="J823" s="15"/>
      <c r="K823" s="23"/>
      <c r="L823" s="23"/>
      <c r="M823" s="11"/>
      <c r="N823" s="26"/>
      <c r="O823" s="60"/>
      <c r="P823" s="60"/>
      <c r="Q823" s="60"/>
      <c r="R823" s="7"/>
      <c r="S823" s="23"/>
      <c r="T823" s="60"/>
      <c r="U823" s="60"/>
    </row>
    <row r="824" spans="1:21" s="1" customFormat="1" x14ac:dyDescent="0.2">
      <c r="A824" s="687"/>
      <c r="B824" s="458"/>
      <c r="C824" s="458"/>
      <c r="D824" s="458"/>
      <c r="E824" s="688"/>
      <c r="F824" s="687"/>
      <c r="G824" s="687"/>
      <c r="H824" s="687"/>
      <c r="I824" s="60"/>
      <c r="J824" s="15"/>
      <c r="K824" s="23"/>
      <c r="L824" s="23"/>
      <c r="M824" s="11"/>
      <c r="N824" s="26"/>
      <c r="O824" s="60"/>
      <c r="P824" s="60"/>
      <c r="Q824" s="60"/>
      <c r="R824" s="7"/>
      <c r="S824" s="23"/>
      <c r="T824" s="60"/>
      <c r="U824" s="60"/>
    </row>
    <row r="825" spans="1:21" s="1" customFormat="1" x14ac:dyDescent="0.2">
      <c r="A825" s="687"/>
      <c r="B825" s="458"/>
      <c r="C825" s="458"/>
      <c r="D825" s="458"/>
      <c r="E825" s="688"/>
      <c r="F825" s="687"/>
      <c r="G825" s="687"/>
      <c r="H825" s="687"/>
      <c r="I825" s="60"/>
      <c r="J825" s="15"/>
      <c r="K825" s="23"/>
      <c r="L825" s="23"/>
      <c r="M825" s="11"/>
      <c r="N825" s="26"/>
      <c r="O825" s="60"/>
      <c r="P825" s="60"/>
      <c r="Q825" s="60"/>
      <c r="R825" s="7"/>
      <c r="S825" s="23"/>
      <c r="T825" s="60"/>
      <c r="U825" s="60"/>
    </row>
    <row r="826" spans="1:21" s="1" customFormat="1" x14ac:dyDescent="0.2">
      <c r="A826" s="687"/>
      <c r="B826" s="458"/>
      <c r="C826" s="458"/>
      <c r="D826" s="458"/>
      <c r="E826" s="688"/>
      <c r="F826" s="687"/>
      <c r="G826" s="687"/>
      <c r="H826" s="687"/>
      <c r="I826" s="60"/>
      <c r="J826" s="15"/>
      <c r="K826" s="23"/>
      <c r="L826" s="23"/>
      <c r="M826" s="11"/>
      <c r="N826" s="26"/>
      <c r="O826" s="60"/>
      <c r="P826" s="60"/>
      <c r="Q826" s="60"/>
      <c r="R826" s="7"/>
      <c r="S826" s="23"/>
      <c r="T826" s="60"/>
      <c r="U826" s="60"/>
    </row>
    <row r="827" spans="1:21" s="1" customFormat="1" x14ac:dyDescent="0.2">
      <c r="A827" s="687"/>
      <c r="B827" s="458"/>
      <c r="C827" s="458"/>
      <c r="D827" s="458"/>
      <c r="E827" s="688"/>
      <c r="F827" s="687"/>
      <c r="G827" s="687"/>
      <c r="H827" s="687"/>
      <c r="I827" s="60"/>
      <c r="J827" s="15"/>
      <c r="K827" s="23"/>
      <c r="L827" s="23"/>
      <c r="M827" s="11"/>
      <c r="N827" s="26"/>
      <c r="O827" s="60"/>
      <c r="P827" s="60"/>
      <c r="Q827" s="60"/>
      <c r="R827" s="7"/>
      <c r="S827" s="23"/>
      <c r="T827" s="60"/>
      <c r="U827" s="60"/>
    </row>
    <row r="828" spans="1:21" s="1" customFormat="1" x14ac:dyDescent="0.2">
      <c r="A828" s="687"/>
      <c r="B828" s="458"/>
      <c r="C828" s="458"/>
      <c r="D828" s="458"/>
      <c r="E828" s="688"/>
      <c r="F828" s="687"/>
      <c r="G828" s="687"/>
      <c r="H828" s="687"/>
      <c r="I828" s="60"/>
      <c r="J828" s="15"/>
      <c r="K828" s="23"/>
      <c r="L828" s="23"/>
      <c r="M828" s="11"/>
      <c r="N828" s="26"/>
      <c r="O828" s="60"/>
      <c r="P828" s="60"/>
      <c r="Q828" s="60"/>
      <c r="R828" s="7"/>
      <c r="S828" s="23"/>
      <c r="T828" s="60"/>
      <c r="U828" s="60"/>
    </row>
    <row r="829" spans="1:21" s="1" customFormat="1" x14ac:dyDescent="0.2">
      <c r="A829" s="687"/>
      <c r="B829" s="458"/>
      <c r="C829" s="458"/>
      <c r="D829" s="458"/>
      <c r="E829" s="688"/>
      <c r="F829" s="687"/>
      <c r="G829" s="687"/>
      <c r="H829" s="687"/>
      <c r="I829" s="60"/>
      <c r="J829" s="15"/>
      <c r="K829" s="23"/>
      <c r="L829" s="23"/>
      <c r="M829" s="11"/>
      <c r="N829" s="26"/>
      <c r="O829" s="60"/>
      <c r="P829" s="60"/>
      <c r="Q829" s="60"/>
      <c r="R829" s="7"/>
      <c r="S829" s="23"/>
      <c r="T829" s="60"/>
      <c r="U829" s="60"/>
    </row>
    <row r="830" spans="1:21" s="1" customFormat="1" x14ac:dyDescent="0.2">
      <c r="A830" s="687"/>
      <c r="B830" s="458"/>
      <c r="C830" s="458"/>
      <c r="D830" s="458"/>
      <c r="E830" s="688"/>
      <c r="F830" s="687"/>
      <c r="G830" s="687"/>
      <c r="H830" s="687"/>
      <c r="I830" s="60"/>
      <c r="J830" s="15"/>
      <c r="K830" s="23"/>
      <c r="L830" s="23"/>
      <c r="M830" s="11"/>
      <c r="N830" s="26"/>
      <c r="O830" s="60"/>
      <c r="P830" s="60"/>
      <c r="Q830" s="60"/>
      <c r="R830" s="7"/>
      <c r="S830" s="23"/>
      <c r="T830" s="60"/>
      <c r="U830" s="60"/>
    </row>
    <row r="831" spans="1:21" s="1" customFormat="1" x14ac:dyDescent="0.2">
      <c r="A831" s="687"/>
      <c r="B831" s="458"/>
      <c r="C831" s="458"/>
      <c r="D831" s="458"/>
      <c r="E831" s="688"/>
      <c r="F831" s="687"/>
      <c r="G831" s="687"/>
      <c r="H831" s="687"/>
      <c r="I831" s="60"/>
      <c r="J831" s="15"/>
      <c r="K831" s="23"/>
      <c r="L831" s="23"/>
      <c r="M831" s="11"/>
      <c r="N831" s="26"/>
      <c r="O831" s="60"/>
      <c r="P831" s="60"/>
      <c r="Q831" s="60"/>
      <c r="R831" s="7"/>
      <c r="S831" s="23"/>
      <c r="T831" s="60"/>
      <c r="U831" s="60"/>
    </row>
    <row r="832" spans="1:21" s="1" customFormat="1" x14ac:dyDescent="0.2">
      <c r="A832" s="687"/>
      <c r="B832" s="458"/>
      <c r="C832" s="458"/>
      <c r="D832" s="458"/>
      <c r="E832" s="688"/>
      <c r="F832" s="687"/>
      <c r="G832" s="687"/>
      <c r="H832" s="687"/>
      <c r="I832" s="60"/>
      <c r="J832" s="15"/>
      <c r="K832" s="23"/>
      <c r="L832" s="23"/>
      <c r="M832" s="11"/>
      <c r="N832" s="26"/>
      <c r="O832" s="60"/>
      <c r="P832" s="60"/>
      <c r="Q832" s="60"/>
      <c r="R832" s="7"/>
      <c r="S832" s="23"/>
      <c r="T832" s="60"/>
      <c r="U832" s="60"/>
    </row>
    <row r="833" spans="1:21" s="1" customFormat="1" x14ac:dyDescent="0.2">
      <c r="A833" s="687"/>
      <c r="B833" s="458"/>
      <c r="C833" s="458"/>
      <c r="D833" s="458"/>
      <c r="E833" s="688"/>
      <c r="F833" s="687"/>
      <c r="G833" s="687"/>
      <c r="H833" s="687"/>
      <c r="I833" s="60"/>
      <c r="J833" s="15"/>
      <c r="K833" s="23"/>
      <c r="L833" s="23"/>
      <c r="M833" s="11"/>
      <c r="N833" s="26"/>
      <c r="O833" s="60"/>
      <c r="P833" s="60"/>
      <c r="Q833" s="60"/>
      <c r="R833" s="7"/>
      <c r="S833" s="23"/>
      <c r="T833" s="60"/>
      <c r="U833" s="60"/>
    </row>
    <row r="834" spans="1:21" s="1" customFormat="1" x14ac:dyDescent="0.2">
      <c r="A834" s="687"/>
      <c r="B834" s="458"/>
      <c r="C834" s="458"/>
      <c r="D834" s="458"/>
      <c r="E834" s="688"/>
      <c r="F834" s="687"/>
      <c r="G834" s="687"/>
      <c r="H834" s="687"/>
      <c r="I834" s="60"/>
      <c r="J834" s="15"/>
      <c r="K834" s="23"/>
      <c r="L834" s="23"/>
      <c r="M834" s="11"/>
      <c r="N834" s="26"/>
      <c r="O834" s="60"/>
      <c r="P834" s="60"/>
      <c r="Q834" s="60"/>
      <c r="R834" s="7"/>
      <c r="S834" s="23"/>
      <c r="T834" s="60"/>
      <c r="U834" s="60"/>
    </row>
    <row r="835" spans="1:21" s="1" customFormat="1" x14ac:dyDescent="0.2">
      <c r="A835" s="687"/>
      <c r="B835" s="458"/>
      <c r="C835" s="458"/>
      <c r="D835" s="458"/>
      <c r="E835" s="688"/>
      <c r="F835" s="687"/>
      <c r="G835" s="687"/>
      <c r="H835" s="687"/>
      <c r="I835" s="60"/>
      <c r="J835" s="15"/>
      <c r="K835" s="23"/>
      <c r="L835" s="23"/>
      <c r="M835" s="11"/>
      <c r="N835" s="26"/>
      <c r="O835" s="60"/>
      <c r="P835" s="60"/>
      <c r="Q835" s="60"/>
      <c r="R835" s="7"/>
      <c r="S835" s="23"/>
      <c r="T835" s="60"/>
      <c r="U835" s="60"/>
    </row>
    <row r="836" spans="1:21" s="1" customFormat="1" x14ac:dyDescent="0.2">
      <c r="A836" s="687"/>
      <c r="B836" s="458"/>
      <c r="C836" s="458"/>
      <c r="D836" s="458"/>
      <c r="E836" s="688"/>
      <c r="F836" s="687"/>
      <c r="G836" s="687"/>
      <c r="H836" s="687"/>
      <c r="I836" s="60"/>
      <c r="J836" s="15"/>
      <c r="K836" s="23"/>
      <c r="L836" s="23"/>
      <c r="M836" s="11"/>
      <c r="N836" s="26"/>
      <c r="O836" s="60"/>
      <c r="P836" s="60"/>
      <c r="Q836" s="60"/>
      <c r="R836" s="7"/>
      <c r="S836" s="23"/>
      <c r="T836" s="60"/>
      <c r="U836" s="60"/>
    </row>
    <row r="837" spans="1:21" s="1" customFormat="1" x14ac:dyDescent="0.2">
      <c r="A837" s="687"/>
      <c r="B837" s="458"/>
      <c r="C837" s="458"/>
      <c r="D837" s="458"/>
      <c r="E837" s="688"/>
      <c r="F837" s="687"/>
      <c r="G837" s="687"/>
      <c r="H837" s="687"/>
      <c r="I837" s="60"/>
      <c r="J837" s="15"/>
      <c r="K837" s="23"/>
      <c r="L837" s="23"/>
      <c r="M837" s="11"/>
      <c r="N837" s="26"/>
      <c r="O837" s="60"/>
      <c r="P837" s="60"/>
      <c r="Q837" s="60"/>
      <c r="R837" s="7"/>
      <c r="S837" s="23"/>
      <c r="T837" s="60"/>
      <c r="U837" s="60"/>
    </row>
    <row r="838" spans="1:21" s="1" customFormat="1" x14ac:dyDescent="0.2">
      <c r="A838" s="687"/>
      <c r="B838" s="458"/>
      <c r="C838" s="458"/>
      <c r="D838" s="458"/>
      <c r="E838" s="688"/>
      <c r="F838" s="687"/>
      <c r="G838" s="687"/>
      <c r="H838" s="687"/>
      <c r="I838" s="60"/>
      <c r="J838" s="15"/>
      <c r="K838" s="23"/>
      <c r="L838" s="23"/>
      <c r="M838" s="11"/>
      <c r="N838" s="26"/>
      <c r="O838" s="60"/>
      <c r="P838" s="60"/>
      <c r="Q838" s="60"/>
      <c r="R838" s="7"/>
      <c r="S838" s="23"/>
      <c r="T838" s="60"/>
      <c r="U838" s="60"/>
    </row>
    <row r="839" spans="1:21" s="1" customFormat="1" x14ac:dyDescent="0.2">
      <c r="A839" s="687"/>
      <c r="B839" s="458"/>
      <c r="C839" s="458"/>
      <c r="D839" s="458"/>
      <c r="E839" s="688"/>
      <c r="F839" s="687"/>
      <c r="G839" s="687"/>
      <c r="H839" s="687"/>
      <c r="I839" s="60"/>
      <c r="J839" s="15"/>
      <c r="K839" s="23"/>
      <c r="L839" s="23"/>
      <c r="M839" s="11"/>
      <c r="N839" s="26"/>
      <c r="O839" s="60"/>
      <c r="P839" s="60"/>
      <c r="Q839" s="60"/>
      <c r="R839" s="7"/>
      <c r="S839" s="23"/>
      <c r="T839" s="60"/>
      <c r="U839" s="60"/>
    </row>
    <row r="840" spans="1:21" s="1" customFormat="1" x14ac:dyDescent="0.2">
      <c r="A840" s="687"/>
      <c r="B840" s="458"/>
      <c r="C840" s="458"/>
      <c r="D840" s="458"/>
      <c r="E840" s="688"/>
      <c r="F840" s="687"/>
      <c r="G840" s="687"/>
      <c r="H840" s="687"/>
      <c r="I840" s="60"/>
      <c r="J840" s="15"/>
      <c r="K840" s="23"/>
      <c r="L840" s="23"/>
      <c r="M840" s="11"/>
      <c r="N840" s="26"/>
      <c r="O840" s="60"/>
      <c r="P840" s="60"/>
      <c r="Q840" s="60"/>
      <c r="R840" s="7"/>
      <c r="S840" s="23"/>
      <c r="T840" s="60"/>
      <c r="U840" s="60"/>
    </row>
    <row r="841" spans="1:21" s="1" customFormat="1" x14ac:dyDescent="0.2">
      <c r="A841" s="687"/>
      <c r="B841" s="458"/>
      <c r="C841" s="458"/>
      <c r="D841" s="458"/>
      <c r="E841" s="688"/>
      <c r="F841" s="687"/>
      <c r="G841" s="687"/>
      <c r="H841" s="687"/>
      <c r="I841" s="60"/>
      <c r="J841" s="15"/>
      <c r="K841" s="23"/>
      <c r="L841" s="23"/>
      <c r="M841" s="11"/>
      <c r="N841" s="26"/>
      <c r="O841" s="60"/>
      <c r="P841" s="60"/>
      <c r="Q841" s="60"/>
      <c r="R841" s="7"/>
      <c r="S841" s="23"/>
      <c r="T841" s="60"/>
      <c r="U841" s="60"/>
    </row>
    <row r="842" spans="1:21" s="1" customFormat="1" x14ac:dyDescent="0.2">
      <c r="A842" s="687"/>
      <c r="B842" s="458"/>
      <c r="C842" s="458"/>
      <c r="D842" s="458"/>
      <c r="E842" s="688"/>
      <c r="F842" s="687"/>
      <c r="G842" s="687"/>
      <c r="H842" s="687"/>
      <c r="I842" s="60"/>
      <c r="J842" s="15"/>
      <c r="K842" s="23"/>
      <c r="L842" s="23"/>
      <c r="M842" s="11"/>
      <c r="N842" s="26"/>
      <c r="O842" s="60"/>
      <c r="P842" s="60"/>
      <c r="Q842" s="60"/>
      <c r="R842" s="7"/>
      <c r="S842" s="23"/>
      <c r="T842" s="60"/>
      <c r="U842" s="60"/>
    </row>
    <row r="843" spans="1:21" s="1" customFormat="1" x14ac:dyDescent="0.2">
      <c r="A843" s="687"/>
      <c r="B843" s="458"/>
      <c r="C843" s="458"/>
      <c r="D843" s="458"/>
      <c r="E843" s="688"/>
      <c r="F843" s="687"/>
      <c r="G843" s="687"/>
      <c r="H843" s="687"/>
      <c r="I843" s="60"/>
      <c r="J843" s="15"/>
      <c r="K843" s="23"/>
      <c r="L843" s="23"/>
      <c r="M843" s="11"/>
      <c r="N843" s="26"/>
      <c r="O843" s="60"/>
      <c r="P843" s="60"/>
      <c r="Q843" s="60"/>
      <c r="R843" s="7"/>
      <c r="S843" s="23"/>
      <c r="T843" s="60"/>
      <c r="U843" s="60"/>
    </row>
    <row r="844" spans="1:21" s="1" customFormat="1" x14ac:dyDescent="0.2">
      <c r="A844" s="687"/>
      <c r="B844" s="458"/>
      <c r="C844" s="458"/>
      <c r="D844" s="458"/>
      <c r="E844" s="688"/>
      <c r="F844" s="687"/>
      <c r="G844" s="687"/>
      <c r="H844" s="687"/>
      <c r="I844" s="60"/>
      <c r="J844" s="15"/>
      <c r="K844" s="23"/>
      <c r="L844" s="23"/>
      <c r="M844" s="11"/>
      <c r="N844" s="26"/>
      <c r="O844" s="60"/>
      <c r="P844" s="60"/>
      <c r="Q844" s="60"/>
      <c r="R844" s="7"/>
      <c r="S844" s="23"/>
      <c r="T844" s="60"/>
      <c r="U844" s="60"/>
    </row>
    <row r="845" spans="1:21" s="1" customFormat="1" x14ac:dyDescent="0.2">
      <c r="A845" s="687"/>
      <c r="B845" s="458"/>
      <c r="C845" s="458"/>
      <c r="D845" s="458"/>
      <c r="E845" s="688"/>
      <c r="F845" s="687"/>
      <c r="G845" s="687"/>
      <c r="H845" s="687"/>
      <c r="I845" s="60"/>
      <c r="J845" s="15"/>
      <c r="K845" s="23"/>
      <c r="L845" s="23"/>
      <c r="M845" s="11"/>
      <c r="N845" s="26"/>
      <c r="O845" s="60"/>
      <c r="P845" s="60"/>
      <c r="Q845" s="60"/>
      <c r="R845" s="7"/>
      <c r="S845" s="23"/>
      <c r="T845" s="60"/>
      <c r="U845" s="60"/>
    </row>
    <row r="846" spans="1:21" s="1" customFormat="1" x14ac:dyDescent="0.2">
      <c r="A846" s="687"/>
      <c r="B846" s="458"/>
      <c r="C846" s="458"/>
      <c r="D846" s="458"/>
      <c r="E846" s="688"/>
      <c r="F846" s="687"/>
      <c r="G846" s="687"/>
      <c r="H846" s="687"/>
      <c r="I846" s="60"/>
      <c r="J846" s="15"/>
      <c r="K846" s="23"/>
      <c r="L846" s="23"/>
      <c r="M846" s="11"/>
      <c r="N846" s="26"/>
      <c r="O846" s="60"/>
      <c r="P846" s="60"/>
      <c r="Q846" s="60"/>
      <c r="R846" s="7"/>
      <c r="S846" s="23"/>
      <c r="T846" s="60"/>
      <c r="U846" s="60"/>
    </row>
    <row r="847" spans="1:21" s="1" customFormat="1" x14ac:dyDescent="0.2">
      <c r="A847" s="687"/>
      <c r="B847" s="458"/>
      <c r="C847" s="458"/>
      <c r="D847" s="458"/>
      <c r="E847" s="688"/>
      <c r="F847" s="687"/>
      <c r="G847" s="687"/>
      <c r="H847" s="687"/>
      <c r="I847" s="60"/>
      <c r="J847" s="15"/>
      <c r="K847" s="23"/>
      <c r="L847" s="23"/>
      <c r="M847" s="11"/>
      <c r="N847" s="26"/>
      <c r="O847" s="60"/>
      <c r="P847" s="60"/>
      <c r="Q847" s="60"/>
      <c r="R847" s="7"/>
      <c r="S847" s="23"/>
      <c r="T847" s="60"/>
      <c r="U847" s="60"/>
    </row>
    <row r="848" spans="1:21" s="1" customFormat="1" x14ac:dyDescent="0.2">
      <c r="A848" s="687"/>
      <c r="B848" s="458"/>
      <c r="C848" s="458"/>
      <c r="D848" s="458"/>
      <c r="E848" s="688"/>
      <c r="F848" s="687"/>
      <c r="G848" s="687"/>
      <c r="H848" s="687"/>
      <c r="I848" s="60"/>
      <c r="J848" s="15"/>
      <c r="K848" s="23"/>
      <c r="L848" s="23"/>
      <c r="M848" s="11"/>
      <c r="N848" s="26"/>
      <c r="O848" s="60"/>
      <c r="P848" s="60"/>
      <c r="Q848" s="60"/>
      <c r="R848" s="7"/>
      <c r="S848" s="23"/>
      <c r="T848" s="60"/>
      <c r="U848" s="60"/>
    </row>
    <row r="849" spans="1:21" s="1" customFormat="1" x14ac:dyDescent="0.2">
      <c r="A849" s="687"/>
      <c r="B849" s="458"/>
      <c r="C849" s="458"/>
      <c r="D849" s="458"/>
      <c r="E849" s="688"/>
      <c r="F849" s="687"/>
      <c r="G849" s="687"/>
      <c r="H849" s="687"/>
      <c r="I849" s="60"/>
      <c r="J849" s="15"/>
      <c r="K849" s="23"/>
      <c r="L849" s="23"/>
      <c r="M849" s="11"/>
      <c r="N849" s="26"/>
      <c r="O849" s="60"/>
      <c r="P849" s="60"/>
      <c r="Q849" s="60"/>
      <c r="R849" s="7"/>
      <c r="S849" s="23"/>
      <c r="T849" s="60"/>
      <c r="U849" s="60"/>
    </row>
    <row r="850" spans="1:21" s="1" customFormat="1" x14ac:dyDescent="0.2">
      <c r="A850" s="687"/>
      <c r="B850" s="458"/>
      <c r="C850" s="458"/>
      <c r="D850" s="458"/>
      <c r="E850" s="688"/>
      <c r="F850" s="687"/>
      <c r="G850" s="687"/>
      <c r="H850" s="687"/>
      <c r="I850" s="60"/>
      <c r="J850" s="15"/>
      <c r="K850" s="23"/>
      <c r="L850" s="23"/>
      <c r="M850" s="11"/>
      <c r="N850" s="26"/>
      <c r="O850" s="60"/>
      <c r="P850" s="60"/>
      <c r="Q850" s="60"/>
      <c r="R850" s="7"/>
      <c r="S850" s="23"/>
      <c r="T850" s="60"/>
      <c r="U850" s="60"/>
    </row>
    <row r="851" spans="1:21" s="1" customFormat="1" x14ac:dyDescent="0.2">
      <c r="A851" s="687"/>
      <c r="B851" s="458"/>
      <c r="C851" s="458"/>
      <c r="D851" s="458"/>
      <c r="E851" s="688"/>
      <c r="F851" s="687"/>
      <c r="G851" s="687"/>
      <c r="H851" s="687"/>
      <c r="I851" s="60"/>
      <c r="J851" s="15"/>
      <c r="K851" s="23"/>
      <c r="L851" s="23"/>
      <c r="M851" s="11"/>
      <c r="N851" s="26"/>
      <c r="O851" s="60"/>
      <c r="P851" s="60"/>
      <c r="Q851" s="60"/>
      <c r="R851" s="7"/>
      <c r="S851" s="23"/>
      <c r="T851" s="60"/>
      <c r="U851" s="60"/>
    </row>
    <row r="852" spans="1:21" s="1" customFormat="1" x14ac:dyDescent="0.2">
      <c r="A852" s="687"/>
      <c r="B852" s="458"/>
      <c r="C852" s="458"/>
      <c r="D852" s="458"/>
      <c r="E852" s="688"/>
      <c r="F852" s="687"/>
      <c r="G852" s="687"/>
      <c r="H852" s="687"/>
      <c r="I852" s="60"/>
      <c r="J852" s="15"/>
      <c r="K852" s="23"/>
      <c r="L852" s="23"/>
      <c r="M852" s="11"/>
      <c r="N852" s="26"/>
      <c r="O852" s="60"/>
      <c r="P852" s="60"/>
      <c r="Q852" s="60"/>
      <c r="R852" s="7"/>
      <c r="S852" s="23"/>
      <c r="T852" s="60"/>
      <c r="U852" s="60"/>
    </row>
    <row r="853" spans="1:21" s="1" customFormat="1" x14ac:dyDescent="0.2">
      <c r="A853" s="687"/>
      <c r="B853" s="458"/>
      <c r="C853" s="458"/>
      <c r="D853" s="458"/>
      <c r="E853" s="688"/>
      <c r="F853" s="687"/>
      <c r="G853" s="687"/>
      <c r="H853" s="687"/>
      <c r="I853" s="60"/>
      <c r="J853" s="15"/>
      <c r="K853" s="23"/>
      <c r="L853" s="23"/>
      <c r="M853" s="11"/>
      <c r="N853" s="26"/>
      <c r="O853" s="60"/>
      <c r="P853" s="60"/>
      <c r="Q853" s="60"/>
      <c r="R853" s="7"/>
      <c r="S853" s="23"/>
      <c r="T853" s="60"/>
      <c r="U853" s="60"/>
    </row>
    <row r="854" spans="1:21" s="1" customFormat="1" x14ac:dyDescent="0.2">
      <c r="A854" s="687"/>
      <c r="B854" s="458"/>
      <c r="C854" s="458"/>
      <c r="D854" s="458"/>
      <c r="E854" s="688"/>
      <c r="F854" s="687"/>
      <c r="G854" s="687"/>
      <c r="H854" s="687"/>
      <c r="I854" s="60"/>
      <c r="J854" s="15"/>
      <c r="K854" s="23"/>
      <c r="L854" s="23"/>
      <c r="M854" s="11"/>
      <c r="N854" s="26"/>
      <c r="O854" s="60"/>
      <c r="P854" s="60"/>
      <c r="Q854" s="60"/>
      <c r="R854" s="7"/>
      <c r="S854" s="23"/>
      <c r="T854" s="60"/>
      <c r="U854" s="60"/>
    </row>
    <row r="855" spans="1:21" s="1" customFormat="1" x14ac:dyDescent="0.2">
      <c r="A855" s="687"/>
      <c r="B855" s="458"/>
      <c r="C855" s="458"/>
      <c r="D855" s="458"/>
      <c r="E855" s="688"/>
      <c r="F855" s="687"/>
      <c r="G855" s="687"/>
      <c r="H855" s="687"/>
      <c r="I855" s="60"/>
      <c r="J855" s="15"/>
      <c r="K855" s="23"/>
      <c r="L855" s="23"/>
      <c r="M855" s="11"/>
      <c r="N855" s="26"/>
      <c r="O855" s="60"/>
      <c r="P855" s="60"/>
      <c r="Q855" s="60"/>
      <c r="R855" s="7"/>
      <c r="S855" s="23"/>
      <c r="T855" s="60"/>
      <c r="U855" s="60"/>
    </row>
    <row r="856" spans="1:21" s="1" customFormat="1" x14ac:dyDescent="0.2">
      <c r="A856" s="687"/>
      <c r="B856" s="458"/>
      <c r="C856" s="458"/>
      <c r="D856" s="458"/>
      <c r="E856" s="688"/>
      <c r="F856" s="687"/>
      <c r="G856" s="687"/>
      <c r="H856" s="687"/>
      <c r="I856" s="60"/>
      <c r="J856" s="15"/>
      <c r="K856" s="23"/>
      <c r="L856" s="23"/>
      <c r="M856" s="11"/>
      <c r="N856" s="26"/>
      <c r="O856" s="60"/>
      <c r="P856" s="60"/>
      <c r="Q856" s="60"/>
      <c r="R856" s="7"/>
      <c r="S856" s="23"/>
      <c r="T856" s="60"/>
      <c r="U856" s="60"/>
    </row>
    <row r="857" spans="1:21" s="1" customFormat="1" x14ac:dyDescent="0.2">
      <c r="A857" s="687"/>
      <c r="B857" s="458"/>
      <c r="C857" s="458"/>
      <c r="D857" s="458"/>
      <c r="E857" s="688"/>
      <c r="F857" s="687"/>
      <c r="G857" s="687"/>
      <c r="H857" s="687"/>
      <c r="I857" s="60"/>
      <c r="J857" s="15"/>
      <c r="K857" s="23"/>
      <c r="L857" s="23"/>
      <c r="M857" s="11"/>
      <c r="N857" s="26"/>
      <c r="O857" s="60"/>
      <c r="P857" s="60"/>
      <c r="Q857" s="60"/>
      <c r="R857" s="7"/>
      <c r="S857" s="23"/>
      <c r="T857" s="60"/>
      <c r="U857" s="60"/>
    </row>
    <row r="858" spans="1:21" s="1" customFormat="1" x14ac:dyDescent="0.2">
      <c r="A858" s="687"/>
      <c r="B858" s="458"/>
      <c r="C858" s="458"/>
      <c r="D858" s="458"/>
      <c r="E858" s="688"/>
      <c r="F858" s="687"/>
      <c r="G858" s="687"/>
      <c r="H858" s="687"/>
      <c r="I858" s="60"/>
      <c r="J858" s="15"/>
      <c r="K858" s="23"/>
      <c r="L858" s="23"/>
      <c r="M858" s="11"/>
      <c r="N858" s="26"/>
      <c r="O858" s="60"/>
      <c r="P858" s="60"/>
      <c r="Q858" s="60"/>
      <c r="R858" s="7"/>
      <c r="S858" s="23"/>
      <c r="T858" s="60"/>
      <c r="U858" s="60"/>
    </row>
    <row r="859" spans="1:21" s="1" customFormat="1" x14ac:dyDescent="0.2">
      <c r="A859" s="687"/>
      <c r="B859" s="458"/>
      <c r="C859" s="458"/>
      <c r="D859" s="458"/>
      <c r="E859" s="688"/>
      <c r="F859" s="687"/>
      <c r="G859" s="687"/>
      <c r="H859" s="687"/>
      <c r="I859" s="60"/>
      <c r="J859" s="15"/>
      <c r="K859" s="23"/>
      <c r="L859" s="23"/>
      <c r="M859" s="11"/>
      <c r="N859" s="26"/>
      <c r="O859" s="60"/>
      <c r="P859" s="60"/>
      <c r="Q859" s="60"/>
      <c r="R859" s="7"/>
      <c r="S859" s="23"/>
      <c r="T859" s="60"/>
      <c r="U859" s="60"/>
    </row>
    <row r="860" spans="1:21" s="1" customFormat="1" x14ac:dyDescent="0.2">
      <c r="A860" s="687"/>
      <c r="B860" s="458"/>
      <c r="C860" s="458"/>
      <c r="D860" s="458"/>
      <c r="E860" s="688"/>
      <c r="F860" s="687"/>
      <c r="G860" s="687"/>
      <c r="H860" s="687"/>
      <c r="I860" s="60"/>
      <c r="J860" s="15"/>
      <c r="K860" s="23"/>
      <c r="L860" s="23"/>
      <c r="M860" s="11"/>
      <c r="N860" s="26"/>
      <c r="O860" s="60"/>
      <c r="P860" s="60"/>
      <c r="Q860" s="60"/>
      <c r="R860" s="7"/>
      <c r="S860" s="23"/>
      <c r="T860" s="60"/>
      <c r="U860" s="60"/>
    </row>
    <row r="861" spans="1:21" s="1" customFormat="1" x14ac:dyDescent="0.2">
      <c r="A861" s="687"/>
      <c r="B861" s="458"/>
      <c r="C861" s="458"/>
      <c r="D861" s="458"/>
      <c r="E861" s="688"/>
      <c r="F861" s="687"/>
      <c r="G861" s="687"/>
      <c r="H861" s="687"/>
      <c r="I861" s="60"/>
      <c r="J861" s="15"/>
      <c r="K861" s="23"/>
      <c r="L861" s="23"/>
      <c r="M861" s="11"/>
      <c r="N861" s="26"/>
      <c r="O861" s="60"/>
      <c r="P861" s="60"/>
      <c r="Q861" s="60"/>
      <c r="R861" s="7"/>
      <c r="S861" s="23"/>
      <c r="T861" s="60"/>
      <c r="U861" s="60"/>
    </row>
    <row r="862" spans="1:21" s="1" customFormat="1" x14ac:dyDescent="0.2">
      <c r="A862" s="687"/>
      <c r="B862" s="458"/>
      <c r="C862" s="458"/>
      <c r="D862" s="458"/>
      <c r="E862" s="688"/>
      <c r="F862" s="687"/>
      <c r="G862" s="687"/>
      <c r="H862" s="687"/>
      <c r="I862" s="60"/>
      <c r="J862" s="15"/>
      <c r="K862" s="23"/>
      <c r="L862" s="23"/>
      <c r="M862" s="11"/>
      <c r="N862" s="26"/>
      <c r="O862" s="60"/>
      <c r="P862" s="60"/>
      <c r="Q862" s="60"/>
      <c r="R862" s="7"/>
      <c r="S862" s="23"/>
      <c r="T862" s="60"/>
      <c r="U862" s="60"/>
    </row>
    <row r="863" spans="1:21" s="1" customFormat="1" x14ac:dyDescent="0.2">
      <c r="A863" s="687"/>
      <c r="B863" s="458"/>
      <c r="C863" s="458"/>
      <c r="D863" s="458"/>
      <c r="E863" s="688"/>
      <c r="F863" s="687"/>
      <c r="G863" s="687"/>
      <c r="H863" s="687"/>
      <c r="I863" s="60"/>
      <c r="J863" s="15"/>
      <c r="K863" s="23"/>
      <c r="L863" s="23"/>
      <c r="M863" s="11"/>
      <c r="N863" s="26"/>
      <c r="O863" s="60"/>
      <c r="P863" s="60"/>
      <c r="Q863" s="60"/>
      <c r="R863" s="7"/>
      <c r="S863" s="23"/>
      <c r="T863" s="60"/>
      <c r="U863" s="60"/>
    </row>
    <row r="864" spans="1:21" s="1" customFormat="1" x14ac:dyDescent="0.2">
      <c r="A864" s="687"/>
      <c r="B864" s="458"/>
      <c r="C864" s="458"/>
      <c r="D864" s="458"/>
      <c r="E864" s="688"/>
      <c r="F864" s="687"/>
      <c r="G864" s="687"/>
      <c r="H864" s="687"/>
      <c r="I864" s="60"/>
      <c r="J864" s="15"/>
      <c r="K864" s="23"/>
      <c r="L864" s="23"/>
      <c r="M864" s="11"/>
      <c r="N864" s="26"/>
      <c r="O864" s="60"/>
      <c r="P864" s="60"/>
      <c r="Q864" s="60"/>
      <c r="R864" s="7"/>
      <c r="S864" s="23"/>
      <c r="T864" s="60"/>
      <c r="U864" s="60"/>
    </row>
    <row r="865" spans="1:21" s="1" customFormat="1" x14ac:dyDescent="0.2">
      <c r="A865" s="687"/>
      <c r="B865" s="458"/>
      <c r="C865" s="458"/>
      <c r="D865" s="458"/>
      <c r="E865" s="688"/>
      <c r="F865" s="687"/>
      <c r="G865" s="687"/>
      <c r="H865" s="687"/>
      <c r="I865" s="60"/>
      <c r="J865" s="15"/>
      <c r="K865" s="23"/>
      <c r="L865" s="23"/>
      <c r="M865" s="11"/>
      <c r="N865" s="26"/>
      <c r="O865" s="60"/>
      <c r="P865" s="60"/>
      <c r="Q865" s="60"/>
      <c r="R865" s="7"/>
      <c r="S865" s="23"/>
      <c r="T865" s="60"/>
      <c r="U865" s="60"/>
    </row>
    <row r="866" spans="1:21" s="1" customFormat="1" x14ac:dyDescent="0.2">
      <c r="A866" s="687"/>
      <c r="B866" s="458"/>
      <c r="C866" s="458"/>
      <c r="D866" s="458"/>
      <c r="E866" s="688"/>
      <c r="F866" s="687"/>
      <c r="G866" s="687"/>
      <c r="H866" s="687"/>
      <c r="I866" s="60"/>
      <c r="J866" s="15"/>
      <c r="K866" s="23"/>
      <c r="L866" s="23"/>
      <c r="M866" s="11"/>
      <c r="N866" s="26"/>
      <c r="O866" s="60"/>
      <c r="P866" s="60"/>
      <c r="Q866" s="60"/>
      <c r="R866" s="7"/>
      <c r="S866" s="23"/>
      <c r="T866" s="60"/>
      <c r="U866" s="60"/>
    </row>
    <row r="867" spans="1:21" s="1" customFormat="1" x14ac:dyDescent="0.2">
      <c r="A867" s="687"/>
      <c r="B867" s="458"/>
      <c r="C867" s="458"/>
      <c r="D867" s="458"/>
      <c r="E867" s="688"/>
      <c r="F867" s="687"/>
      <c r="G867" s="687"/>
      <c r="H867" s="687"/>
      <c r="I867" s="60"/>
      <c r="J867" s="15"/>
      <c r="K867" s="23"/>
      <c r="L867" s="23"/>
      <c r="M867" s="11"/>
      <c r="N867" s="26"/>
      <c r="O867" s="60"/>
      <c r="P867" s="60"/>
      <c r="Q867" s="60"/>
      <c r="R867" s="7"/>
      <c r="S867" s="23"/>
      <c r="T867" s="60"/>
      <c r="U867" s="60"/>
    </row>
    <row r="868" spans="1:21" s="1" customFormat="1" x14ac:dyDescent="0.2">
      <c r="A868" s="687"/>
      <c r="B868" s="458"/>
      <c r="C868" s="458"/>
      <c r="D868" s="458"/>
      <c r="E868" s="688"/>
      <c r="F868" s="687"/>
      <c r="G868" s="687"/>
      <c r="H868" s="687"/>
      <c r="I868" s="60"/>
      <c r="J868" s="15"/>
      <c r="K868" s="23"/>
      <c r="L868" s="23"/>
      <c r="M868" s="11"/>
      <c r="N868" s="26"/>
      <c r="O868" s="60"/>
      <c r="P868" s="60"/>
      <c r="Q868" s="60"/>
      <c r="R868" s="7"/>
      <c r="S868" s="23"/>
      <c r="T868" s="60"/>
      <c r="U868" s="60"/>
    </row>
    <row r="869" spans="1:21" s="1" customFormat="1" x14ac:dyDescent="0.2">
      <c r="A869" s="687"/>
      <c r="B869" s="458"/>
      <c r="C869" s="458"/>
      <c r="D869" s="458"/>
      <c r="E869" s="688"/>
      <c r="F869" s="687"/>
      <c r="G869" s="687"/>
      <c r="H869" s="687"/>
      <c r="I869" s="60"/>
      <c r="J869" s="15"/>
      <c r="K869" s="23"/>
      <c r="L869" s="23"/>
      <c r="M869" s="11"/>
      <c r="N869" s="26"/>
      <c r="O869" s="60"/>
      <c r="P869" s="60"/>
      <c r="Q869" s="60"/>
      <c r="R869" s="7"/>
      <c r="S869" s="23"/>
      <c r="T869" s="60"/>
      <c r="U869" s="60"/>
    </row>
    <row r="870" spans="1:21" s="1" customFormat="1" x14ac:dyDescent="0.2">
      <c r="A870" s="687"/>
      <c r="B870" s="458"/>
      <c r="C870" s="458"/>
      <c r="D870" s="458"/>
      <c r="E870" s="688"/>
      <c r="F870" s="687"/>
      <c r="G870" s="687"/>
      <c r="H870" s="687"/>
      <c r="I870" s="60"/>
      <c r="J870" s="15"/>
      <c r="K870" s="23"/>
      <c r="L870" s="23"/>
      <c r="M870" s="11"/>
      <c r="N870" s="26"/>
      <c r="O870" s="60"/>
      <c r="P870" s="60"/>
      <c r="Q870" s="60"/>
      <c r="R870" s="7"/>
      <c r="S870" s="23"/>
      <c r="T870" s="60"/>
      <c r="U870" s="60"/>
    </row>
    <row r="871" spans="1:21" s="1" customFormat="1" x14ac:dyDescent="0.2">
      <c r="A871" s="687"/>
      <c r="B871" s="458"/>
      <c r="C871" s="458"/>
      <c r="D871" s="458"/>
      <c r="E871" s="688"/>
      <c r="F871" s="687"/>
      <c r="G871" s="687"/>
      <c r="H871" s="687"/>
      <c r="I871" s="60"/>
      <c r="J871" s="15"/>
      <c r="K871" s="23"/>
      <c r="L871" s="23"/>
      <c r="M871" s="11"/>
      <c r="N871" s="26"/>
      <c r="O871" s="60"/>
      <c r="P871" s="60"/>
      <c r="Q871" s="60"/>
      <c r="R871" s="7"/>
      <c r="S871" s="23"/>
      <c r="T871" s="60"/>
      <c r="U871" s="60"/>
    </row>
    <row r="872" spans="1:21" s="1" customFormat="1" x14ac:dyDescent="0.2">
      <c r="A872" s="687"/>
      <c r="B872" s="458"/>
      <c r="C872" s="458"/>
      <c r="D872" s="458"/>
      <c r="E872" s="688"/>
      <c r="F872" s="687"/>
      <c r="G872" s="687"/>
      <c r="H872" s="687"/>
      <c r="I872" s="60"/>
      <c r="J872" s="15"/>
      <c r="K872" s="23"/>
      <c r="L872" s="23"/>
      <c r="M872" s="11"/>
      <c r="N872" s="26"/>
      <c r="O872" s="60"/>
      <c r="P872" s="60"/>
      <c r="Q872" s="60"/>
      <c r="R872" s="7"/>
      <c r="S872" s="23"/>
      <c r="T872" s="60"/>
      <c r="U872" s="60"/>
    </row>
    <row r="873" spans="1:21" s="1" customFormat="1" x14ac:dyDescent="0.2">
      <c r="A873" s="687"/>
      <c r="B873" s="458"/>
      <c r="C873" s="458"/>
      <c r="D873" s="458"/>
      <c r="E873" s="688"/>
      <c r="F873" s="687"/>
      <c r="G873" s="687"/>
      <c r="H873" s="687"/>
      <c r="I873" s="60"/>
      <c r="J873" s="15"/>
      <c r="K873" s="23"/>
      <c r="L873" s="23"/>
      <c r="M873" s="11"/>
      <c r="N873" s="26"/>
      <c r="O873" s="60"/>
      <c r="P873" s="60"/>
      <c r="Q873" s="60"/>
      <c r="R873" s="7"/>
      <c r="S873" s="23"/>
      <c r="T873" s="60"/>
      <c r="U873" s="60"/>
    </row>
    <row r="874" spans="1:21" s="1" customFormat="1" x14ac:dyDescent="0.2">
      <c r="A874" s="687"/>
      <c r="B874" s="458"/>
      <c r="C874" s="458"/>
      <c r="D874" s="458"/>
      <c r="E874" s="688"/>
      <c r="F874" s="687"/>
      <c r="G874" s="687"/>
      <c r="H874" s="687"/>
      <c r="I874" s="60"/>
      <c r="J874" s="15"/>
      <c r="K874" s="23"/>
      <c r="L874" s="23"/>
      <c r="M874" s="11"/>
      <c r="N874" s="26"/>
      <c r="O874" s="60"/>
      <c r="P874" s="60"/>
      <c r="Q874" s="60"/>
      <c r="R874" s="7"/>
      <c r="S874" s="23"/>
      <c r="T874" s="60"/>
      <c r="U874" s="60"/>
    </row>
    <row r="875" spans="1:21" s="1" customFormat="1" x14ac:dyDescent="0.2">
      <c r="A875" s="687"/>
      <c r="B875" s="458"/>
      <c r="C875" s="458"/>
      <c r="D875" s="458"/>
      <c r="E875" s="688"/>
      <c r="F875" s="687"/>
      <c r="G875" s="687"/>
      <c r="H875" s="687"/>
      <c r="I875" s="60"/>
      <c r="J875" s="15"/>
      <c r="K875" s="23"/>
      <c r="L875" s="23"/>
      <c r="M875" s="11"/>
      <c r="N875" s="26"/>
      <c r="O875" s="60"/>
      <c r="P875" s="60"/>
      <c r="Q875" s="60"/>
      <c r="R875" s="7"/>
      <c r="S875" s="23"/>
      <c r="T875" s="60"/>
      <c r="U875" s="60"/>
    </row>
    <row r="876" spans="1:21" s="1" customFormat="1" x14ac:dyDescent="0.2">
      <c r="A876" s="687"/>
      <c r="B876" s="458"/>
      <c r="C876" s="458"/>
      <c r="D876" s="458"/>
      <c r="E876" s="688"/>
      <c r="F876" s="687"/>
      <c r="G876" s="687"/>
      <c r="H876" s="687"/>
      <c r="I876" s="60"/>
      <c r="J876" s="15"/>
      <c r="K876" s="23"/>
      <c r="L876" s="23"/>
      <c r="M876" s="11"/>
      <c r="N876" s="26"/>
      <c r="O876" s="60"/>
      <c r="P876" s="60"/>
      <c r="Q876" s="60"/>
      <c r="R876" s="7"/>
      <c r="S876" s="23"/>
      <c r="T876" s="60"/>
      <c r="U876" s="60"/>
    </row>
    <row r="877" spans="1:21" s="1" customFormat="1" x14ac:dyDescent="0.2">
      <c r="A877" s="687"/>
      <c r="B877" s="458"/>
      <c r="C877" s="458"/>
      <c r="D877" s="458"/>
      <c r="E877" s="688"/>
      <c r="F877" s="687"/>
      <c r="G877" s="687"/>
      <c r="H877" s="687"/>
      <c r="I877" s="60"/>
      <c r="J877" s="15"/>
      <c r="K877" s="23"/>
      <c r="L877" s="23"/>
      <c r="M877" s="11"/>
      <c r="N877" s="26"/>
      <c r="O877" s="60"/>
      <c r="P877" s="60"/>
      <c r="Q877" s="60"/>
      <c r="R877" s="7"/>
      <c r="S877" s="23"/>
      <c r="T877" s="60"/>
      <c r="U877" s="60"/>
    </row>
    <row r="878" spans="1:21" s="1" customFormat="1" x14ac:dyDescent="0.2">
      <c r="A878" s="687"/>
      <c r="B878" s="458"/>
      <c r="C878" s="458"/>
      <c r="D878" s="458"/>
      <c r="E878" s="688"/>
      <c r="F878" s="687"/>
      <c r="G878" s="687"/>
      <c r="H878" s="687"/>
      <c r="I878" s="60"/>
      <c r="J878" s="15"/>
      <c r="K878" s="23"/>
      <c r="L878" s="23"/>
      <c r="M878" s="11"/>
      <c r="N878" s="26"/>
      <c r="O878" s="60"/>
      <c r="P878" s="60"/>
      <c r="Q878" s="60"/>
      <c r="R878" s="7"/>
      <c r="S878" s="23"/>
      <c r="T878" s="60"/>
      <c r="U878" s="60"/>
    </row>
    <row r="879" spans="1:21" s="1" customFormat="1" x14ac:dyDescent="0.2">
      <c r="A879" s="687"/>
      <c r="B879" s="458"/>
      <c r="C879" s="458"/>
      <c r="D879" s="458"/>
      <c r="E879" s="688"/>
      <c r="F879" s="687"/>
      <c r="G879" s="687"/>
      <c r="H879" s="687"/>
      <c r="I879" s="60"/>
      <c r="J879" s="15"/>
      <c r="K879" s="23"/>
      <c r="L879" s="23"/>
      <c r="M879" s="11"/>
      <c r="N879" s="26"/>
      <c r="O879" s="60"/>
      <c r="P879" s="60"/>
      <c r="Q879" s="60"/>
      <c r="R879" s="7"/>
      <c r="S879" s="23"/>
      <c r="T879" s="60"/>
      <c r="U879" s="60"/>
    </row>
    <row r="880" spans="1:21" s="1" customFormat="1" x14ac:dyDescent="0.2">
      <c r="A880" s="687"/>
      <c r="B880" s="458"/>
      <c r="C880" s="458"/>
      <c r="D880" s="458"/>
      <c r="E880" s="688"/>
      <c r="F880" s="687"/>
      <c r="G880" s="687"/>
      <c r="H880" s="687"/>
      <c r="I880" s="60"/>
      <c r="J880" s="15"/>
      <c r="K880" s="23"/>
      <c r="L880" s="23"/>
      <c r="M880" s="11"/>
      <c r="N880" s="26"/>
      <c r="O880" s="60"/>
      <c r="P880" s="60"/>
      <c r="Q880" s="60"/>
      <c r="R880" s="7"/>
      <c r="S880" s="23"/>
      <c r="T880" s="60"/>
      <c r="U880" s="60"/>
    </row>
    <row r="881" spans="1:21" s="1" customFormat="1" x14ac:dyDescent="0.2">
      <c r="A881" s="687"/>
      <c r="B881" s="458"/>
      <c r="C881" s="458"/>
      <c r="D881" s="458"/>
      <c r="E881" s="688"/>
      <c r="F881" s="687"/>
      <c r="G881" s="687"/>
      <c r="H881" s="687"/>
      <c r="I881" s="60"/>
      <c r="J881" s="15"/>
      <c r="K881" s="23"/>
      <c r="L881" s="23"/>
      <c r="M881" s="11"/>
      <c r="N881" s="26"/>
      <c r="O881" s="60"/>
      <c r="P881" s="60"/>
      <c r="Q881" s="60"/>
      <c r="R881" s="7"/>
      <c r="S881" s="23"/>
      <c r="T881" s="60"/>
      <c r="U881" s="60"/>
    </row>
    <row r="882" spans="1:21" s="1" customFormat="1" x14ac:dyDescent="0.2">
      <c r="A882" s="687"/>
      <c r="B882" s="458"/>
      <c r="C882" s="458"/>
      <c r="D882" s="458"/>
      <c r="E882" s="688"/>
      <c r="F882" s="687"/>
      <c r="G882" s="687"/>
      <c r="H882" s="687"/>
      <c r="I882" s="60"/>
      <c r="J882" s="15"/>
      <c r="K882" s="23"/>
      <c r="L882" s="23"/>
      <c r="M882" s="11"/>
      <c r="N882" s="26"/>
      <c r="O882" s="60"/>
      <c r="P882" s="60"/>
      <c r="Q882" s="60"/>
      <c r="R882" s="7"/>
      <c r="S882" s="23"/>
      <c r="T882" s="60"/>
      <c r="U882" s="60"/>
    </row>
    <row r="883" spans="1:21" s="1" customFormat="1" x14ac:dyDescent="0.2">
      <c r="A883" s="687"/>
      <c r="B883" s="458"/>
      <c r="C883" s="458"/>
      <c r="D883" s="458"/>
      <c r="E883" s="688"/>
      <c r="F883" s="687"/>
      <c r="G883" s="687"/>
      <c r="H883" s="687"/>
      <c r="I883" s="60"/>
      <c r="J883" s="15"/>
      <c r="K883" s="23"/>
      <c r="L883" s="23"/>
      <c r="M883" s="11"/>
      <c r="N883" s="26"/>
      <c r="O883" s="60"/>
      <c r="P883" s="60"/>
      <c r="Q883" s="60"/>
      <c r="R883" s="7"/>
      <c r="S883" s="23"/>
      <c r="T883" s="60"/>
      <c r="U883" s="60"/>
    </row>
    <row r="884" spans="1:21" s="1" customFormat="1" x14ac:dyDescent="0.2">
      <c r="A884" s="687"/>
      <c r="B884" s="458"/>
      <c r="C884" s="458"/>
      <c r="D884" s="458"/>
      <c r="E884" s="688"/>
      <c r="F884" s="687"/>
      <c r="G884" s="687"/>
      <c r="H884" s="687"/>
      <c r="I884" s="60"/>
      <c r="J884" s="15"/>
      <c r="K884" s="23"/>
      <c r="L884" s="23"/>
      <c r="M884" s="11"/>
      <c r="N884" s="26"/>
      <c r="O884" s="60"/>
      <c r="P884" s="60"/>
      <c r="Q884" s="60"/>
      <c r="R884" s="7"/>
      <c r="S884" s="23"/>
      <c r="T884" s="60"/>
      <c r="U884" s="60"/>
    </row>
    <row r="885" spans="1:21" s="1" customFormat="1" x14ac:dyDescent="0.2">
      <c r="A885" s="687"/>
      <c r="B885" s="458"/>
      <c r="C885" s="458"/>
      <c r="D885" s="458"/>
      <c r="E885" s="688"/>
      <c r="F885" s="687"/>
      <c r="G885" s="687"/>
      <c r="H885" s="687"/>
      <c r="I885" s="60"/>
      <c r="J885" s="15"/>
      <c r="K885" s="23"/>
      <c r="L885" s="23"/>
      <c r="M885" s="11"/>
      <c r="N885" s="26"/>
      <c r="O885" s="60"/>
      <c r="P885" s="60"/>
      <c r="Q885" s="60"/>
      <c r="R885" s="7"/>
      <c r="S885" s="23"/>
      <c r="T885" s="60"/>
      <c r="U885" s="60"/>
    </row>
    <row r="886" spans="1:21" s="1" customFormat="1" x14ac:dyDescent="0.2">
      <c r="A886" s="687"/>
      <c r="B886" s="458"/>
      <c r="C886" s="458"/>
      <c r="D886" s="458"/>
      <c r="E886" s="688"/>
      <c r="F886" s="687"/>
      <c r="G886" s="687"/>
      <c r="H886" s="687"/>
      <c r="I886" s="60"/>
      <c r="J886" s="15"/>
      <c r="K886" s="23"/>
      <c r="L886" s="23"/>
      <c r="M886" s="11"/>
      <c r="N886" s="26"/>
      <c r="O886" s="60"/>
      <c r="P886" s="60"/>
      <c r="Q886" s="60"/>
      <c r="R886" s="7"/>
      <c r="S886" s="23"/>
      <c r="T886" s="60"/>
      <c r="U886" s="60"/>
    </row>
    <row r="887" spans="1:21" s="1" customFormat="1" x14ac:dyDescent="0.2">
      <c r="A887" s="687"/>
      <c r="B887" s="458"/>
      <c r="C887" s="458"/>
      <c r="D887" s="458"/>
      <c r="E887" s="688"/>
      <c r="F887" s="687"/>
      <c r="G887" s="687"/>
      <c r="H887" s="687"/>
      <c r="I887" s="60"/>
      <c r="J887" s="15"/>
      <c r="K887" s="23"/>
      <c r="L887" s="23"/>
      <c r="M887" s="11"/>
      <c r="N887" s="26"/>
      <c r="O887" s="60"/>
      <c r="P887" s="60"/>
      <c r="Q887" s="60"/>
      <c r="R887" s="7"/>
      <c r="S887" s="23"/>
      <c r="T887" s="60"/>
      <c r="U887" s="60"/>
    </row>
    <row r="888" spans="1:21" s="1" customFormat="1" x14ac:dyDescent="0.2">
      <c r="A888" s="687"/>
      <c r="B888" s="458"/>
      <c r="C888" s="458"/>
      <c r="D888" s="458"/>
      <c r="E888" s="688"/>
      <c r="F888" s="687"/>
      <c r="G888" s="687"/>
      <c r="H888" s="687"/>
      <c r="I888" s="60"/>
      <c r="J888" s="15"/>
      <c r="K888" s="23"/>
      <c r="L888" s="23"/>
      <c r="M888" s="11"/>
      <c r="N888" s="26"/>
      <c r="O888" s="60"/>
      <c r="P888" s="60"/>
      <c r="Q888" s="60"/>
      <c r="R888" s="7"/>
      <c r="S888" s="23"/>
      <c r="T888" s="60"/>
      <c r="U888" s="60"/>
    </row>
    <row r="889" spans="1:21" s="1" customFormat="1" x14ac:dyDescent="0.2">
      <c r="A889" s="687"/>
      <c r="B889" s="458"/>
      <c r="C889" s="458"/>
      <c r="D889" s="458"/>
      <c r="E889" s="688"/>
      <c r="F889" s="687"/>
      <c r="G889" s="687"/>
      <c r="H889" s="687"/>
      <c r="I889" s="60"/>
      <c r="J889" s="15"/>
      <c r="K889" s="23"/>
      <c r="L889" s="23"/>
      <c r="M889" s="11"/>
      <c r="N889" s="26"/>
      <c r="O889" s="60"/>
      <c r="P889" s="60"/>
      <c r="Q889" s="60"/>
      <c r="R889" s="7"/>
      <c r="S889" s="23"/>
      <c r="T889" s="60"/>
      <c r="U889" s="60"/>
    </row>
    <row r="890" spans="1:21" s="1" customFormat="1" x14ac:dyDescent="0.2">
      <c r="A890" s="687"/>
      <c r="B890" s="458"/>
      <c r="C890" s="458"/>
      <c r="D890" s="458"/>
      <c r="E890" s="688"/>
      <c r="F890" s="687"/>
      <c r="G890" s="687"/>
      <c r="H890" s="687"/>
      <c r="I890" s="60"/>
      <c r="J890" s="15"/>
      <c r="K890" s="23"/>
      <c r="L890" s="23"/>
      <c r="M890" s="11"/>
      <c r="N890" s="26"/>
      <c r="O890" s="60"/>
      <c r="P890" s="60"/>
      <c r="Q890" s="60"/>
      <c r="R890" s="7"/>
      <c r="S890" s="23"/>
      <c r="T890" s="60"/>
      <c r="U890" s="60"/>
    </row>
    <row r="891" spans="1:21" s="1" customFormat="1" x14ac:dyDescent="0.2">
      <c r="A891" s="687"/>
      <c r="B891" s="458"/>
      <c r="C891" s="458"/>
      <c r="D891" s="458"/>
      <c r="E891" s="688"/>
      <c r="F891" s="687"/>
      <c r="G891" s="687"/>
      <c r="H891" s="687"/>
      <c r="I891" s="60"/>
      <c r="J891" s="15"/>
      <c r="K891" s="23"/>
      <c r="L891" s="23"/>
      <c r="M891" s="11"/>
      <c r="N891" s="26"/>
      <c r="O891" s="60"/>
      <c r="P891" s="60"/>
      <c r="Q891" s="60"/>
      <c r="R891" s="7"/>
      <c r="S891" s="23"/>
      <c r="T891" s="60"/>
      <c r="U891" s="60"/>
    </row>
    <row r="892" spans="1:21" s="1" customFormat="1" x14ac:dyDescent="0.2">
      <c r="A892" s="687"/>
      <c r="B892" s="458"/>
      <c r="C892" s="458"/>
      <c r="D892" s="458"/>
      <c r="E892" s="688"/>
      <c r="F892" s="687"/>
      <c r="G892" s="687"/>
      <c r="H892" s="687"/>
      <c r="I892" s="60"/>
      <c r="J892" s="15"/>
      <c r="K892" s="23"/>
      <c r="L892" s="23"/>
      <c r="M892" s="11"/>
      <c r="N892" s="26"/>
      <c r="O892" s="60"/>
      <c r="P892" s="60"/>
      <c r="Q892" s="60"/>
      <c r="R892" s="7"/>
      <c r="S892" s="23"/>
      <c r="T892" s="60"/>
      <c r="U892" s="60"/>
    </row>
    <row r="893" spans="1:21" s="1" customFormat="1" x14ac:dyDescent="0.2">
      <c r="A893" s="687"/>
      <c r="B893" s="458"/>
      <c r="C893" s="458"/>
      <c r="D893" s="458"/>
      <c r="E893" s="688"/>
      <c r="F893" s="687"/>
      <c r="G893" s="687"/>
      <c r="H893" s="687"/>
      <c r="I893" s="60"/>
      <c r="J893" s="15"/>
      <c r="K893" s="23"/>
      <c r="L893" s="23"/>
      <c r="M893" s="11"/>
      <c r="N893" s="26"/>
      <c r="O893" s="60"/>
      <c r="P893" s="60"/>
      <c r="Q893" s="60"/>
      <c r="R893" s="7"/>
      <c r="S893" s="23"/>
      <c r="T893" s="60"/>
      <c r="U893" s="60"/>
    </row>
    <row r="894" spans="1:21" s="1" customFormat="1" x14ac:dyDescent="0.2">
      <c r="A894" s="687"/>
      <c r="B894" s="458"/>
      <c r="C894" s="458"/>
      <c r="D894" s="458"/>
      <c r="E894" s="688"/>
      <c r="F894" s="687"/>
      <c r="G894" s="687"/>
      <c r="H894" s="687"/>
      <c r="I894" s="60"/>
      <c r="J894" s="15"/>
      <c r="K894" s="23"/>
      <c r="L894" s="23"/>
      <c r="M894" s="11"/>
      <c r="N894" s="26"/>
      <c r="O894" s="60"/>
      <c r="P894" s="60"/>
      <c r="Q894" s="60"/>
      <c r="R894" s="7"/>
      <c r="S894" s="23"/>
      <c r="T894" s="60"/>
      <c r="U894" s="60"/>
    </row>
    <row r="895" spans="1:21" s="1" customFormat="1" x14ac:dyDescent="0.2">
      <c r="A895" s="687"/>
      <c r="B895" s="458"/>
      <c r="C895" s="458"/>
      <c r="D895" s="458"/>
      <c r="E895" s="688"/>
      <c r="F895" s="687"/>
      <c r="G895" s="687"/>
      <c r="H895" s="687"/>
      <c r="I895" s="60"/>
      <c r="J895" s="15"/>
      <c r="K895" s="23"/>
      <c r="L895" s="23"/>
      <c r="M895" s="11"/>
      <c r="N895" s="26"/>
      <c r="O895" s="60"/>
      <c r="P895" s="60"/>
      <c r="Q895" s="60"/>
      <c r="R895" s="7"/>
      <c r="S895" s="23"/>
      <c r="T895" s="60"/>
      <c r="U895" s="60"/>
    </row>
    <row r="896" spans="1:21" s="1" customFormat="1" x14ac:dyDescent="0.2">
      <c r="A896" s="687"/>
      <c r="B896" s="458"/>
      <c r="C896" s="458"/>
      <c r="D896" s="458"/>
      <c r="E896" s="688"/>
      <c r="F896" s="687"/>
      <c r="G896" s="687"/>
      <c r="H896" s="687"/>
      <c r="I896" s="60"/>
      <c r="J896" s="15"/>
      <c r="K896" s="23"/>
      <c r="L896" s="23"/>
      <c r="M896" s="11"/>
      <c r="N896" s="26"/>
      <c r="O896" s="60"/>
      <c r="P896" s="60"/>
      <c r="Q896" s="60"/>
      <c r="R896" s="7"/>
      <c r="S896" s="23"/>
      <c r="T896" s="60"/>
      <c r="U896" s="60"/>
    </row>
    <row r="897" spans="1:21" s="1" customFormat="1" x14ac:dyDescent="0.2">
      <c r="A897" s="687"/>
      <c r="B897" s="458"/>
      <c r="C897" s="458"/>
      <c r="D897" s="458"/>
      <c r="E897" s="688"/>
      <c r="F897" s="687"/>
      <c r="G897" s="687"/>
      <c r="H897" s="687"/>
      <c r="I897" s="60"/>
      <c r="J897" s="15"/>
      <c r="K897" s="23"/>
      <c r="L897" s="23"/>
      <c r="M897" s="11"/>
      <c r="N897" s="26"/>
      <c r="O897" s="60"/>
      <c r="P897" s="60"/>
      <c r="Q897" s="60"/>
      <c r="R897" s="7"/>
      <c r="S897" s="23"/>
      <c r="T897" s="60"/>
      <c r="U897" s="60"/>
    </row>
    <row r="898" spans="1:21" s="1" customFormat="1" x14ac:dyDescent="0.2">
      <c r="A898" s="687"/>
      <c r="B898" s="458"/>
      <c r="C898" s="458"/>
      <c r="D898" s="458"/>
      <c r="E898" s="688"/>
      <c r="F898" s="687"/>
      <c r="G898" s="687"/>
      <c r="H898" s="687"/>
      <c r="I898" s="60"/>
      <c r="J898" s="15"/>
      <c r="K898" s="23"/>
      <c r="L898" s="23"/>
      <c r="M898" s="11"/>
      <c r="N898" s="26"/>
      <c r="O898" s="60"/>
      <c r="P898" s="60"/>
      <c r="Q898" s="60"/>
      <c r="R898" s="7"/>
      <c r="S898" s="23"/>
      <c r="T898" s="60"/>
      <c r="U898" s="60"/>
    </row>
    <row r="899" spans="1:21" s="1" customFormat="1" x14ac:dyDescent="0.2">
      <c r="A899" s="687"/>
      <c r="B899" s="458"/>
      <c r="C899" s="458"/>
      <c r="D899" s="458"/>
      <c r="E899" s="688"/>
      <c r="F899" s="687"/>
      <c r="G899" s="687"/>
      <c r="H899" s="687"/>
      <c r="I899" s="60"/>
      <c r="J899" s="15"/>
      <c r="K899" s="23"/>
      <c r="L899" s="23"/>
      <c r="M899" s="11"/>
      <c r="N899" s="26"/>
      <c r="O899" s="60"/>
      <c r="P899" s="60"/>
      <c r="Q899" s="60"/>
      <c r="R899" s="7"/>
      <c r="S899" s="23"/>
      <c r="T899" s="60"/>
      <c r="U899" s="60"/>
    </row>
    <row r="900" spans="1:21" s="1" customFormat="1" x14ac:dyDescent="0.2">
      <c r="A900" s="687"/>
      <c r="B900" s="458"/>
      <c r="C900" s="458"/>
      <c r="D900" s="458"/>
      <c r="E900" s="688"/>
      <c r="F900" s="687"/>
      <c r="G900" s="687"/>
      <c r="H900" s="687"/>
      <c r="I900" s="60"/>
      <c r="J900" s="15"/>
      <c r="K900" s="23"/>
      <c r="L900" s="23"/>
      <c r="M900" s="11"/>
      <c r="N900" s="26"/>
      <c r="O900" s="60"/>
      <c r="P900" s="60"/>
      <c r="Q900" s="60"/>
      <c r="R900" s="7"/>
      <c r="S900" s="23"/>
      <c r="T900" s="60"/>
      <c r="U900" s="60"/>
    </row>
    <row r="901" spans="1:21" s="1" customFormat="1" x14ac:dyDescent="0.2">
      <c r="A901" s="687"/>
      <c r="B901" s="458"/>
      <c r="C901" s="458"/>
      <c r="D901" s="458"/>
      <c r="E901" s="688"/>
      <c r="F901" s="687"/>
      <c r="G901" s="687"/>
      <c r="H901" s="687"/>
      <c r="I901" s="60"/>
      <c r="J901" s="15"/>
      <c r="K901" s="23"/>
      <c r="L901" s="23"/>
      <c r="M901" s="11"/>
      <c r="N901" s="26"/>
      <c r="O901" s="60"/>
      <c r="P901" s="60"/>
      <c r="Q901" s="60"/>
      <c r="R901" s="7"/>
      <c r="S901" s="23"/>
      <c r="T901" s="60"/>
      <c r="U901" s="60"/>
    </row>
    <row r="902" spans="1:21" s="1" customFormat="1" x14ac:dyDescent="0.2">
      <c r="A902" s="687"/>
      <c r="B902" s="458"/>
      <c r="C902" s="458"/>
      <c r="D902" s="458"/>
      <c r="E902" s="688"/>
      <c r="F902" s="687"/>
      <c r="G902" s="687"/>
      <c r="H902" s="687"/>
      <c r="I902" s="60"/>
      <c r="J902" s="15"/>
      <c r="K902" s="23"/>
      <c r="L902" s="23"/>
      <c r="M902" s="11"/>
      <c r="N902" s="26"/>
      <c r="O902" s="60"/>
      <c r="P902" s="60"/>
      <c r="Q902" s="60"/>
      <c r="R902" s="7"/>
      <c r="S902" s="23"/>
      <c r="T902" s="60"/>
      <c r="U902" s="60"/>
    </row>
    <row r="903" spans="1:21" s="1" customFormat="1" x14ac:dyDescent="0.2">
      <c r="A903" s="687"/>
      <c r="B903" s="458"/>
      <c r="C903" s="458"/>
      <c r="D903" s="458"/>
      <c r="E903" s="688"/>
      <c r="F903" s="687"/>
      <c r="G903" s="687"/>
      <c r="H903" s="687"/>
      <c r="I903" s="60"/>
      <c r="J903" s="15"/>
      <c r="K903" s="23"/>
      <c r="L903" s="23"/>
      <c r="M903" s="11"/>
      <c r="N903" s="26"/>
      <c r="O903" s="60"/>
      <c r="P903" s="60"/>
      <c r="Q903" s="60"/>
      <c r="R903" s="7"/>
      <c r="S903" s="23"/>
      <c r="T903" s="60"/>
      <c r="U903" s="60"/>
    </row>
    <row r="904" spans="1:21" s="1" customFormat="1" x14ac:dyDescent="0.2">
      <c r="A904" s="687"/>
      <c r="B904" s="458"/>
      <c r="C904" s="458"/>
      <c r="D904" s="458"/>
      <c r="E904" s="688"/>
      <c r="F904" s="687"/>
      <c r="G904" s="687"/>
      <c r="H904" s="687"/>
      <c r="I904" s="60"/>
      <c r="J904" s="15"/>
      <c r="K904" s="23"/>
      <c r="L904" s="23"/>
      <c r="M904" s="11"/>
      <c r="N904" s="26"/>
      <c r="O904" s="60"/>
      <c r="P904" s="60"/>
      <c r="Q904" s="60"/>
      <c r="R904" s="7"/>
      <c r="S904" s="23"/>
      <c r="T904" s="60"/>
      <c r="U904" s="60"/>
    </row>
    <row r="905" spans="1:21" s="1" customFormat="1" x14ac:dyDescent="0.2">
      <c r="A905" s="687"/>
      <c r="B905" s="458"/>
      <c r="C905" s="458"/>
      <c r="D905" s="458"/>
      <c r="E905" s="688"/>
      <c r="F905" s="687"/>
      <c r="G905" s="687"/>
      <c r="H905" s="687"/>
      <c r="I905" s="60"/>
      <c r="J905" s="15"/>
      <c r="K905" s="23"/>
      <c r="L905" s="23"/>
      <c r="M905" s="11"/>
      <c r="N905" s="26"/>
      <c r="O905" s="60"/>
      <c r="P905" s="60"/>
      <c r="Q905" s="60"/>
      <c r="R905" s="7"/>
      <c r="S905" s="23"/>
      <c r="T905" s="60"/>
      <c r="U905" s="60"/>
    </row>
    <row r="906" spans="1:21" s="1" customFormat="1" x14ac:dyDescent="0.2">
      <c r="A906" s="687"/>
      <c r="B906" s="458"/>
      <c r="C906" s="458"/>
      <c r="D906" s="458"/>
      <c r="E906" s="688"/>
      <c r="F906" s="687"/>
      <c r="G906" s="687"/>
      <c r="H906" s="687"/>
      <c r="I906" s="60"/>
      <c r="J906" s="15"/>
      <c r="K906" s="23"/>
      <c r="L906" s="23"/>
      <c r="M906" s="11"/>
      <c r="N906" s="26"/>
      <c r="O906" s="60"/>
      <c r="P906" s="60"/>
      <c r="Q906" s="60"/>
      <c r="R906" s="7"/>
      <c r="S906" s="23"/>
      <c r="T906" s="60"/>
      <c r="U906" s="60"/>
    </row>
    <row r="907" spans="1:21" s="1" customFormat="1" x14ac:dyDescent="0.2">
      <c r="A907" s="687"/>
      <c r="B907" s="458"/>
      <c r="C907" s="458"/>
      <c r="D907" s="458"/>
      <c r="E907" s="688"/>
      <c r="F907" s="687"/>
      <c r="G907" s="687"/>
      <c r="H907" s="687"/>
      <c r="I907" s="60"/>
      <c r="J907" s="15"/>
      <c r="K907" s="23"/>
      <c r="L907" s="23"/>
      <c r="M907" s="11"/>
      <c r="N907" s="26"/>
      <c r="O907" s="60"/>
      <c r="P907" s="60"/>
      <c r="Q907" s="60"/>
      <c r="R907" s="7"/>
      <c r="S907" s="23"/>
      <c r="T907" s="60"/>
      <c r="U907" s="60"/>
    </row>
    <row r="908" spans="1:21" s="1" customFormat="1" x14ac:dyDescent="0.2">
      <c r="A908" s="687"/>
      <c r="B908" s="458"/>
      <c r="C908" s="458"/>
      <c r="D908" s="458"/>
      <c r="E908" s="688"/>
      <c r="F908" s="687"/>
      <c r="G908" s="687"/>
      <c r="H908" s="687"/>
      <c r="I908" s="60"/>
      <c r="J908" s="15"/>
      <c r="K908" s="23"/>
      <c r="L908" s="23"/>
      <c r="M908" s="11"/>
      <c r="N908" s="26"/>
      <c r="O908" s="60"/>
      <c r="P908" s="60"/>
      <c r="Q908" s="60"/>
      <c r="R908" s="7"/>
      <c r="S908" s="23"/>
      <c r="T908" s="60"/>
      <c r="U908" s="60"/>
    </row>
    <row r="909" spans="1:21" s="1" customFormat="1" x14ac:dyDescent="0.2">
      <c r="A909" s="687"/>
      <c r="B909" s="458"/>
      <c r="C909" s="458"/>
      <c r="D909" s="458"/>
      <c r="E909" s="688"/>
      <c r="F909" s="687"/>
      <c r="G909" s="687"/>
      <c r="H909" s="687"/>
      <c r="I909" s="60"/>
      <c r="J909" s="15"/>
      <c r="K909" s="23"/>
      <c r="L909" s="23"/>
      <c r="M909" s="11"/>
      <c r="N909" s="26"/>
      <c r="O909" s="60"/>
      <c r="P909" s="60"/>
      <c r="Q909" s="60"/>
      <c r="R909" s="7"/>
      <c r="S909" s="23"/>
      <c r="T909" s="60"/>
      <c r="U909" s="60"/>
    </row>
    <row r="910" spans="1:21" s="1" customFormat="1" x14ac:dyDescent="0.2">
      <c r="A910" s="687"/>
      <c r="B910" s="458"/>
      <c r="C910" s="458"/>
      <c r="D910" s="458"/>
      <c r="E910" s="688"/>
      <c r="F910" s="687"/>
      <c r="G910" s="687"/>
      <c r="H910" s="687"/>
      <c r="I910" s="60"/>
      <c r="J910" s="15"/>
      <c r="K910" s="23"/>
      <c r="L910" s="23"/>
      <c r="M910" s="11"/>
      <c r="N910" s="26"/>
      <c r="O910" s="60"/>
      <c r="P910" s="60"/>
      <c r="Q910" s="60"/>
      <c r="R910" s="7"/>
      <c r="S910" s="23"/>
      <c r="T910" s="60"/>
      <c r="U910" s="60"/>
    </row>
    <row r="911" spans="1:21" s="1" customFormat="1" x14ac:dyDescent="0.2">
      <c r="A911" s="687"/>
      <c r="B911" s="458"/>
      <c r="C911" s="458"/>
      <c r="D911" s="458"/>
      <c r="E911" s="688"/>
      <c r="F911" s="687"/>
      <c r="G911" s="687"/>
      <c r="H911" s="687"/>
      <c r="I911" s="60"/>
      <c r="J911" s="15"/>
      <c r="K911" s="23"/>
      <c r="L911" s="23"/>
      <c r="M911" s="11"/>
      <c r="N911" s="26"/>
      <c r="O911" s="60"/>
      <c r="P911" s="60"/>
      <c r="Q911" s="60"/>
      <c r="R911" s="7"/>
      <c r="S911" s="23"/>
      <c r="T911" s="60"/>
      <c r="U911" s="60"/>
    </row>
    <row r="912" spans="1:21" s="1" customFormat="1" x14ac:dyDescent="0.2">
      <c r="A912" s="687"/>
      <c r="B912" s="458"/>
      <c r="C912" s="458"/>
      <c r="D912" s="458"/>
      <c r="E912" s="688"/>
      <c r="F912" s="687"/>
      <c r="G912" s="687"/>
      <c r="H912" s="687"/>
      <c r="I912" s="60"/>
      <c r="J912" s="15"/>
      <c r="K912" s="23"/>
      <c r="L912" s="23"/>
      <c r="M912" s="11"/>
      <c r="N912" s="26"/>
      <c r="O912" s="60"/>
      <c r="P912" s="60"/>
      <c r="Q912" s="60"/>
      <c r="R912" s="7"/>
      <c r="S912" s="23"/>
      <c r="T912" s="60"/>
      <c r="U912" s="60"/>
    </row>
    <row r="913" spans="1:21" s="1" customFormat="1" x14ac:dyDescent="0.2">
      <c r="A913" s="687"/>
      <c r="B913" s="458"/>
      <c r="C913" s="458"/>
      <c r="D913" s="458"/>
      <c r="E913" s="688"/>
      <c r="F913" s="687"/>
      <c r="G913" s="687"/>
      <c r="H913" s="687"/>
      <c r="I913" s="60"/>
      <c r="J913" s="15"/>
      <c r="K913" s="23"/>
      <c r="L913" s="23"/>
      <c r="M913" s="11"/>
      <c r="N913" s="26"/>
      <c r="O913" s="60"/>
      <c r="P913" s="60"/>
      <c r="Q913" s="60"/>
      <c r="R913" s="7"/>
      <c r="S913" s="23"/>
      <c r="T913" s="60"/>
      <c r="U913" s="60"/>
    </row>
    <row r="914" spans="1:21" s="1" customFormat="1" x14ac:dyDescent="0.2">
      <c r="A914" s="687"/>
      <c r="B914" s="458"/>
      <c r="C914" s="458"/>
      <c r="D914" s="458"/>
      <c r="E914" s="688"/>
      <c r="F914" s="687"/>
      <c r="G914" s="687"/>
      <c r="H914" s="687"/>
      <c r="I914" s="60"/>
      <c r="J914" s="15"/>
      <c r="K914" s="23"/>
      <c r="L914" s="23"/>
      <c r="M914" s="11"/>
      <c r="N914" s="26"/>
      <c r="O914" s="60"/>
      <c r="P914" s="60"/>
      <c r="Q914" s="60"/>
      <c r="R914" s="7"/>
      <c r="S914" s="23"/>
      <c r="T914" s="60"/>
      <c r="U914" s="60"/>
    </row>
    <row r="915" spans="1:21" s="1" customFormat="1" x14ac:dyDescent="0.2">
      <c r="A915" s="687"/>
      <c r="B915" s="458"/>
      <c r="C915" s="458"/>
      <c r="D915" s="458"/>
      <c r="E915" s="688"/>
      <c r="F915" s="687"/>
      <c r="G915" s="687"/>
      <c r="H915" s="687"/>
      <c r="I915" s="60"/>
      <c r="J915" s="15"/>
      <c r="K915" s="23"/>
      <c r="L915" s="23"/>
      <c r="M915" s="11"/>
      <c r="N915" s="26"/>
      <c r="O915" s="60"/>
      <c r="P915" s="60"/>
      <c r="Q915" s="60"/>
      <c r="R915" s="7"/>
      <c r="S915" s="23"/>
      <c r="T915" s="60"/>
      <c r="U915" s="60"/>
    </row>
    <row r="916" spans="1:21" s="1" customFormat="1" x14ac:dyDescent="0.2">
      <c r="A916" s="687"/>
      <c r="B916" s="458"/>
      <c r="C916" s="458"/>
      <c r="D916" s="458"/>
      <c r="E916" s="688"/>
      <c r="F916" s="687"/>
      <c r="G916" s="687"/>
      <c r="H916" s="687"/>
      <c r="I916" s="60"/>
      <c r="J916" s="15"/>
      <c r="K916" s="23"/>
      <c r="L916" s="23"/>
      <c r="M916" s="11"/>
      <c r="N916" s="26"/>
      <c r="O916" s="60"/>
      <c r="P916" s="60"/>
      <c r="Q916" s="60"/>
      <c r="R916" s="7"/>
      <c r="S916" s="23"/>
      <c r="T916" s="60"/>
      <c r="U916" s="60"/>
    </row>
    <row r="917" spans="1:21" s="1" customFormat="1" x14ac:dyDescent="0.2">
      <c r="A917" s="687"/>
      <c r="B917" s="458"/>
      <c r="C917" s="458"/>
      <c r="D917" s="458"/>
      <c r="E917" s="688"/>
      <c r="F917" s="687"/>
      <c r="G917" s="687"/>
      <c r="H917" s="687"/>
      <c r="I917" s="60"/>
      <c r="J917" s="15"/>
      <c r="K917" s="23"/>
      <c r="L917" s="23"/>
      <c r="M917" s="11"/>
      <c r="N917" s="26"/>
      <c r="O917" s="60"/>
      <c r="P917" s="60"/>
      <c r="Q917" s="60"/>
      <c r="R917" s="7"/>
      <c r="S917" s="23"/>
      <c r="T917" s="60"/>
      <c r="U917" s="60"/>
    </row>
    <row r="918" spans="1:21" s="1" customFormat="1" x14ac:dyDescent="0.2">
      <c r="A918" s="687"/>
      <c r="B918" s="458"/>
      <c r="C918" s="458"/>
      <c r="D918" s="458"/>
      <c r="E918" s="688"/>
      <c r="F918" s="687"/>
      <c r="G918" s="687"/>
      <c r="H918" s="687"/>
      <c r="I918" s="60"/>
      <c r="J918" s="15"/>
      <c r="K918" s="23"/>
      <c r="L918" s="23"/>
      <c r="M918" s="11"/>
      <c r="N918" s="26"/>
      <c r="O918" s="60"/>
      <c r="P918" s="60"/>
      <c r="Q918" s="60"/>
      <c r="R918" s="7"/>
      <c r="S918" s="23"/>
      <c r="T918" s="60"/>
      <c r="U918" s="60"/>
    </row>
    <row r="919" spans="1:21" s="1" customFormat="1" x14ac:dyDescent="0.2">
      <c r="A919" s="687"/>
      <c r="B919" s="458"/>
      <c r="C919" s="458"/>
      <c r="D919" s="458"/>
      <c r="E919" s="688"/>
      <c r="F919" s="687"/>
      <c r="G919" s="687"/>
      <c r="H919" s="687"/>
      <c r="I919" s="60"/>
      <c r="J919" s="15"/>
      <c r="K919" s="23"/>
      <c r="L919" s="23"/>
      <c r="M919" s="11"/>
      <c r="N919" s="26"/>
      <c r="O919" s="60"/>
      <c r="P919" s="60"/>
      <c r="Q919" s="60"/>
      <c r="R919" s="7"/>
      <c r="S919" s="23"/>
      <c r="T919" s="60"/>
      <c r="U919" s="60"/>
    </row>
    <row r="920" spans="1:21" s="1" customFormat="1" x14ac:dyDescent="0.2">
      <c r="A920" s="687"/>
      <c r="B920" s="458"/>
      <c r="C920" s="458"/>
      <c r="D920" s="458"/>
      <c r="E920" s="688"/>
      <c r="F920" s="687"/>
      <c r="G920" s="687"/>
      <c r="H920" s="687"/>
      <c r="I920" s="60"/>
      <c r="J920" s="15"/>
      <c r="K920" s="23"/>
      <c r="L920" s="23"/>
      <c r="M920" s="11"/>
      <c r="N920" s="26"/>
      <c r="O920" s="60"/>
      <c r="P920" s="60"/>
      <c r="Q920" s="60"/>
      <c r="R920" s="7"/>
      <c r="S920" s="23"/>
      <c r="T920" s="60"/>
      <c r="U920" s="60"/>
    </row>
    <row r="921" spans="1:21" s="1" customFormat="1" x14ac:dyDescent="0.2">
      <c r="A921" s="687"/>
      <c r="B921" s="458"/>
      <c r="C921" s="458"/>
      <c r="D921" s="458"/>
      <c r="E921" s="688"/>
      <c r="F921" s="687"/>
      <c r="G921" s="687"/>
      <c r="H921" s="687"/>
      <c r="I921" s="60"/>
      <c r="J921" s="15"/>
      <c r="K921" s="23"/>
      <c r="L921" s="23"/>
      <c r="M921" s="11"/>
      <c r="N921" s="26"/>
      <c r="O921" s="60"/>
      <c r="P921" s="60"/>
      <c r="Q921" s="60"/>
      <c r="R921" s="7"/>
      <c r="S921" s="23"/>
      <c r="T921" s="60"/>
      <c r="U921" s="60"/>
    </row>
    <row r="922" spans="1:21" s="1" customFormat="1" x14ac:dyDescent="0.2">
      <c r="A922" s="687"/>
      <c r="B922" s="458"/>
      <c r="C922" s="458"/>
      <c r="D922" s="458"/>
      <c r="E922" s="688"/>
      <c r="F922" s="687"/>
      <c r="G922" s="687"/>
      <c r="H922" s="687"/>
      <c r="I922" s="60"/>
      <c r="J922" s="15"/>
      <c r="K922" s="23"/>
      <c r="L922" s="23"/>
      <c r="M922" s="11"/>
      <c r="N922" s="26"/>
      <c r="O922" s="60"/>
      <c r="P922" s="60"/>
      <c r="Q922" s="60"/>
      <c r="R922" s="7"/>
      <c r="S922" s="23"/>
      <c r="T922" s="60"/>
      <c r="U922" s="60"/>
    </row>
    <row r="923" spans="1:21" s="1" customFormat="1" x14ac:dyDescent="0.2">
      <c r="A923" s="687"/>
      <c r="B923" s="458"/>
      <c r="C923" s="458"/>
      <c r="D923" s="458"/>
      <c r="E923" s="688"/>
      <c r="F923" s="687"/>
      <c r="G923" s="687"/>
      <c r="H923" s="687"/>
      <c r="I923" s="60"/>
      <c r="J923" s="15"/>
      <c r="K923" s="23"/>
      <c r="L923" s="23"/>
      <c r="M923" s="11"/>
      <c r="N923" s="26"/>
      <c r="O923" s="60"/>
      <c r="P923" s="60"/>
      <c r="Q923" s="60"/>
      <c r="R923" s="7"/>
      <c r="S923" s="23"/>
      <c r="T923" s="60"/>
      <c r="U923" s="60"/>
    </row>
    <row r="924" spans="1:21" s="1" customFormat="1" x14ac:dyDescent="0.2">
      <c r="A924" s="687"/>
      <c r="B924" s="458"/>
      <c r="C924" s="458"/>
      <c r="D924" s="458"/>
      <c r="E924" s="688"/>
      <c r="F924" s="687"/>
      <c r="G924" s="687"/>
      <c r="H924" s="687"/>
      <c r="I924" s="60"/>
      <c r="J924" s="15"/>
      <c r="K924" s="23"/>
      <c r="L924" s="23"/>
      <c r="M924" s="11"/>
      <c r="N924" s="26"/>
      <c r="O924" s="60"/>
      <c r="P924" s="60"/>
      <c r="Q924" s="60"/>
      <c r="R924" s="7"/>
      <c r="S924" s="23"/>
      <c r="T924" s="60"/>
      <c r="U924" s="60"/>
    </row>
    <row r="925" spans="1:21" s="1" customFormat="1" x14ac:dyDescent="0.2">
      <c r="A925" s="687"/>
      <c r="B925" s="458"/>
      <c r="C925" s="458"/>
      <c r="D925" s="458"/>
      <c r="E925" s="688"/>
      <c r="F925" s="687"/>
      <c r="G925" s="687"/>
      <c r="H925" s="687"/>
      <c r="I925" s="60"/>
      <c r="J925" s="15"/>
      <c r="K925" s="23"/>
      <c r="L925" s="23"/>
      <c r="M925" s="11"/>
      <c r="N925" s="26"/>
      <c r="O925" s="60"/>
      <c r="P925" s="60"/>
      <c r="Q925" s="60"/>
      <c r="R925" s="7"/>
      <c r="S925" s="23"/>
      <c r="T925" s="60"/>
      <c r="U925" s="60"/>
    </row>
    <row r="926" spans="1:21" s="1" customFormat="1" x14ac:dyDescent="0.2">
      <c r="A926" s="687"/>
      <c r="B926" s="458"/>
      <c r="C926" s="458"/>
      <c r="D926" s="458"/>
      <c r="E926" s="688"/>
      <c r="F926" s="687"/>
      <c r="G926" s="687"/>
      <c r="H926" s="687"/>
      <c r="I926" s="60"/>
      <c r="J926" s="15"/>
      <c r="K926" s="23"/>
      <c r="L926" s="23"/>
      <c r="M926" s="11"/>
      <c r="N926" s="26"/>
      <c r="O926" s="60"/>
      <c r="P926" s="60"/>
      <c r="Q926" s="60"/>
      <c r="R926" s="7"/>
      <c r="S926" s="23"/>
      <c r="T926" s="60"/>
      <c r="U926" s="60"/>
    </row>
    <row r="927" spans="1:21" s="1" customFormat="1" x14ac:dyDescent="0.2">
      <c r="A927" s="687"/>
      <c r="B927" s="458"/>
      <c r="C927" s="458"/>
      <c r="D927" s="458"/>
      <c r="E927" s="688"/>
      <c r="F927" s="687"/>
      <c r="G927" s="687"/>
      <c r="H927" s="687"/>
      <c r="I927" s="60"/>
      <c r="J927" s="15"/>
      <c r="K927" s="23"/>
      <c r="L927" s="23"/>
      <c r="M927" s="11"/>
      <c r="N927" s="26"/>
      <c r="O927" s="60"/>
      <c r="P927" s="60"/>
      <c r="Q927" s="60"/>
      <c r="R927" s="7"/>
      <c r="S927" s="23"/>
      <c r="T927" s="60"/>
      <c r="U927" s="60"/>
    </row>
    <row r="928" spans="1:21" s="1" customFormat="1" x14ac:dyDescent="0.2">
      <c r="A928" s="687"/>
      <c r="B928" s="458"/>
      <c r="C928" s="458"/>
      <c r="D928" s="458"/>
      <c r="E928" s="688"/>
      <c r="F928" s="687"/>
      <c r="G928" s="687"/>
      <c r="H928" s="687"/>
      <c r="I928" s="60"/>
      <c r="J928" s="15"/>
      <c r="K928" s="23"/>
      <c r="L928" s="23"/>
      <c r="M928" s="11"/>
      <c r="N928" s="26"/>
      <c r="O928" s="60"/>
      <c r="P928" s="60"/>
      <c r="Q928" s="60"/>
      <c r="R928" s="7"/>
      <c r="S928" s="23"/>
      <c r="T928" s="60"/>
      <c r="U928" s="60"/>
    </row>
    <row r="929" spans="1:21" s="1" customFormat="1" x14ac:dyDescent="0.2">
      <c r="A929" s="687"/>
      <c r="B929" s="458"/>
      <c r="C929" s="458"/>
      <c r="D929" s="458"/>
      <c r="E929" s="688"/>
      <c r="F929" s="687"/>
      <c r="G929" s="687"/>
      <c r="H929" s="687"/>
      <c r="I929" s="60"/>
      <c r="J929" s="15"/>
      <c r="K929" s="23"/>
      <c r="L929" s="23"/>
      <c r="M929" s="11"/>
      <c r="N929" s="26"/>
      <c r="O929" s="60"/>
      <c r="P929" s="60"/>
      <c r="Q929" s="60"/>
      <c r="R929" s="7"/>
      <c r="S929" s="23"/>
      <c r="T929" s="60"/>
      <c r="U929" s="60"/>
    </row>
    <row r="930" spans="1:21" s="1" customFormat="1" x14ac:dyDescent="0.2">
      <c r="A930" s="687"/>
      <c r="B930" s="458"/>
      <c r="C930" s="458"/>
      <c r="D930" s="458"/>
      <c r="E930" s="688"/>
      <c r="F930" s="687"/>
      <c r="G930" s="687"/>
      <c r="H930" s="687"/>
      <c r="I930" s="60"/>
      <c r="J930" s="15"/>
      <c r="K930" s="23"/>
      <c r="L930" s="23"/>
      <c r="M930" s="11"/>
      <c r="N930" s="26"/>
      <c r="O930" s="60"/>
      <c r="P930" s="60"/>
      <c r="Q930" s="60"/>
      <c r="R930" s="7"/>
      <c r="S930" s="23"/>
      <c r="T930" s="60"/>
      <c r="U930" s="60"/>
    </row>
    <row r="931" spans="1:21" s="1" customFormat="1" x14ac:dyDescent="0.2">
      <c r="A931" s="687"/>
      <c r="B931" s="458"/>
      <c r="C931" s="458"/>
      <c r="D931" s="458"/>
      <c r="E931" s="688"/>
      <c r="F931" s="687"/>
      <c r="G931" s="687"/>
      <c r="H931" s="687"/>
      <c r="I931" s="60"/>
      <c r="J931" s="15"/>
      <c r="K931" s="23"/>
      <c r="L931" s="23"/>
      <c r="M931" s="11"/>
      <c r="N931" s="26"/>
      <c r="O931" s="60"/>
      <c r="P931" s="60"/>
      <c r="Q931" s="60"/>
      <c r="R931" s="7"/>
      <c r="S931" s="23"/>
      <c r="T931" s="60"/>
      <c r="U931" s="60"/>
    </row>
    <row r="932" spans="1:21" s="1" customFormat="1" x14ac:dyDescent="0.2">
      <c r="A932" s="687"/>
      <c r="B932" s="458"/>
      <c r="C932" s="458"/>
      <c r="D932" s="458"/>
      <c r="E932" s="688"/>
      <c r="F932" s="687"/>
      <c r="G932" s="687"/>
      <c r="H932" s="687"/>
      <c r="I932" s="60"/>
      <c r="J932" s="15"/>
      <c r="K932" s="23"/>
      <c r="L932" s="23"/>
      <c r="M932" s="11"/>
      <c r="N932" s="26"/>
      <c r="O932" s="60"/>
      <c r="P932" s="60"/>
      <c r="Q932" s="60"/>
      <c r="R932" s="7"/>
      <c r="S932" s="23"/>
      <c r="T932" s="60"/>
      <c r="U932" s="60"/>
    </row>
    <row r="933" spans="1:21" s="1" customFormat="1" x14ac:dyDescent="0.2">
      <c r="A933" s="687"/>
      <c r="B933" s="458"/>
      <c r="C933" s="458"/>
      <c r="D933" s="458"/>
      <c r="E933" s="688"/>
      <c r="F933" s="687"/>
      <c r="G933" s="687"/>
      <c r="H933" s="687"/>
      <c r="I933" s="60"/>
      <c r="J933" s="15"/>
      <c r="K933" s="23"/>
      <c r="L933" s="23"/>
      <c r="M933" s="11"/>
      <c r="N933" s="26"/>
      <c r="O933" s="60"/>
      <c r="P933" s="60"/>
      <c r="Q933" s="60"/>
      <c r="R933" s="7"/>
      <c r="S933" s="23"/>
      <c r="T933" s="60"/>
      <c r="U933" s="60"/>
    </row>
    <row r="934" spans="1:21" s="1" customFormat="1" x14ac:dyDescent="0.2">
      <c r="A934" s="687"/>
      <c r="B934" s="458"/>
      <c r="C934" s="458"/>
      <c r="D934" s="458"/>
      <c r="E934" s="688"/>
      <c r="F934" s="687"/>
      <c r="G934" s="687"/>
      <c r="H934" s="687"/>
      <c r="I934" s="60"/>
      <c r="J934" s="15"/>
      <c r="K934" s="23"/>
      <c r="L934" s="23"/>
      <c r="M934" s="11"/>
      <c r="N934" s="26"/>
      <c r="O934" s="60"/>
      <c r="P934" s="60"/>
      <c r="Q934" s="60"/>
      <c r="R934" s="7"/>
      <c r="S934" s="23"/>
      <c r="T934" s="60"/>
      <c r="U934" s="60"/>
    </row>
    <row r="935" spans="1:21" s="1" customFormat="1" x14ac:dyDescent="0.2">
      <c r="A935" s="687"/>
      <c r="B935" s="458"/>
      <c r="C935" s="458"/>
      <c r="D935" s="458"/>
      <c r="E935" s="688"/>
      <c r="F935" s="687"/>
      <c r="G935" s="687"/>
      <c r="H935" s="687"/>
      <c r="I935" s="60"/>
      <c r="J935" s="15"/>
      <c r="K935" s="23"/>
      <c r="L935" s="23"/>
      <c r="M935" s="11"/>
      <c r="N935" s="26"/>
      <c r="O935" s="60"/>
      <c r="P935" s="60"/>
      <c r="Q935" s="60"/>
      <c r="R935" s="7"/>
      <c r="S935" s="23"/>
      <c r="T935" s="60"/>
      <c r="U935" s="60"/>
    </row>
    <row r="936" spans="1:21" s="1" customFormat="1" x14ac:dyDescent="0.2">
      <c r="A936" s="687"/>
      <c r="B936" s="458"/>
      <c r="C936" s="458"/>
      <c r="D936" s="458"/>
      <c r="E936" s="688"/>
      <c r="F936" s="687"/>
      <c r="G936" s="687"/>
      <c r="H936" s="687"/>
      <c r="I936" s="60"/>
      <c r="J936" s="15"/>
      <c r="K936" s="23"/>
      <c r="L936" s="23"/>
      <c r="M936" s="11"/>
      <c r="N936" s="26"/>
      <c r="O936" s="60"/>
      <c r="P936" s="60"/>
      <c r="Q936" s="60"/>
      <c r="R936" s="7"/>
      <c r="S936" s="23"/>
      <c r="T936" s="60"/>
      <c r="U936" s="60"/>
    </row>
    <row r="937" spans="1:21" s="1" customFormat="1" x14ac:dyDescent="0.2">
      <c r="A937" s="687"/>
      <c r="B937" s="458"/>
      <c r="C937" s="458"/>
      <c r="D937" s="458"/>
      <c r="E937" s="688"/>
      <c r="F937" s="687"/>
      <c r="G937" s="687"/>
      <c r="H937" s="687"/>
      <c r="I937" s="60"/>
      <c r="J937" s="15"/>
      <c r="K937" s="23"/>
      <c r="L937" s="23"/>
      <c r="M937" s="11"/>
      <c r="N937" s="26"/>
      <c r="O937" s="60"/>
      <c r="P937" s="60"/>
      <c r="Q937" s="60"/>
      <c r="R937" s="7"/>
      <c r="S937" s="23"/>
      <c r="T937" s="60"/>
      <c r="U937" s="60"/>
    </row>
    <row r="938" spans="1:21" s="1" customFormat="1" x14ac:dyDescent="0.2">
      <c r="A938" s="687"/>
      <c r="B938" s="458"/>
      <c r="C938" s="458"/>
      <c r="D938" s="458"/>
      <c r="E938" s="688"/>
      <c r="F938" s="687"/>
      <c r="G938" s="687"/>
      <c r="H938" s="687"/>
      <c r="I938" s="60"/>
      <c r="J938" s="15"/>
      <c r="K938" s="23"/>
      <c r="L938" s="23"/>
      <c r="M938" s="11"/>
      <c r="N938" s="26"/>
      <c r="O938" s="60"/>
      <c r="P938" s="60"/>
      <c r="Q938" s="60"/>
      <c r="R938" s="7"/>
      <c r="S938" s="23"/>
      <c r="T938" s="60"/>
      <c r="U938" s="60"/>
    </row>
    <row r="939" spans="1:21" s="1" customFormat="1" x14ac:dyDescent="0.2">
      <c r="A939" s="687"/>
      <c r="B939" s="458"/>
      <c r="C939" s="458"/>
      <c r="D939" s="458"/>
      <c r="E939" s="688"/>
      <c r="F939" s="687"/>
      <c r="G939" s="687"/>
      <c r="H939" s="687"/>
      <c r="I939" s="60"/>
      <c r="J939" s="15"/>
      <c r="K939" s="23"/>
      <c r="L939" s="23"/>
      <c r="M939" s="11"/>
      <c r="N939" s="26"/>
      <c r="O939" s="60"/>
      <c r="P939" s="60"/>
      <c r="Q939" s="60"/>
      <c r="R939" s="7"/>
      <c r="S939" s="23"/>
      <c r="T939" s="60"/>
      <c r="U939" s="60"/>
    </row>
    <row r="940" spans="1:21" s="1" customFormat="1" x14ac:dyDescent="0.2">
      <c r="A940" s="687"/>
      <c r="B940" s="458"/>
      <c r="C940" s="458"/>
      <c r="D940" s="458"/>
      <c r="E940" s="688"/>
      <c r="F940" s="687"/>
      <c r="G940" s="687"/>
      <c r="H940" s="687"/>
      <c r="I940" s="60"/>
      <c r="J940" s="15"/>
      <c r="K940" s="23"/>
      <c r="L940" s="23"/>
      <c r="M940" s="11"/>
      <c r="N940" s="26"/>
      <c r="O940" s="60"/>
      <c r="P940" s="60"/>
      <c r="Q940" s="60"/>
      <c r="R940" s="7"/>
      <c r="S940" s="23"/>
      <c r="T940" s="60"/>
      <c r="U940" s="60"/>
    </row>
    <row r="941" spans="1:21" s="1" customFormat="1" x14ac:dyDescent="0.2">
      <c r="A941" s="687"/>
      <c r="B941" s="458"/>
      <c r="C941" s="458"/>
      <c r="D941" s="458"/>
      <c r="E941" s="688"/>
      <c r="F941" s="687"/>
      <c r="G941" s="687"/>
      <c r="H941" s="687"/>
      <c r="I941" s="60"/>
      <c r="J941" s="15"/>
      <c r="K941" s="23"/>
      <c r="L941" s="23"/>
      <c r="M941" s="11"/>
      <c r="N941" s="26"/>
      <c r="O941" s="60"/>
      <c r="P941" s="60"/>
      <c r="Q941" s="60"/>
      <c r="R941" s="7"/>
      <c r="S941" s="23"/>
      <c r="T941" s="60"/>
      <c r="U941" s="60"/>
    </row>
    <row r="942" spans="1:21" s="1" customFormat="1" x14ac:dyDescent="0.2">
      <c r="A942" s="687"/>
      <c r="B942" s="458"/>
      <c r="C942" s="458"/>
      <c r="D942" s="458"/>
      <c r="E942" s="688"/>
      <c r="F942" s="687"/>
      <c r="G942" s="687"/>
      <c r="H942" s="687"/>
      <c r="I942" s="60"/>
      <c r="J942" s="15"/>
      <c r="K942" s="23"/>
      <c r="L942" s="23"/>
      <c r="M942" s="11"/>
      <c r="N942" s="26"/>
      <c r="O942" s="60"/>
      <c r="P942" s="60"/>
      <c r="Q942" s="60"/>
      <c r="R942" s="7"/>
      <c r="S942" s="23"/>
      <c r="T942" s="60"/>
      <c r="U942" s="60"/>
    </row>
    <row r="943" spans="1:21" s="1" customFormat="1" x14ac:dyDescent="0.2">
      <c r="A943" s="687"/>
      <c r="B943" s="458"/>
      <c r="C943" s="458"/>
      <c r="D943" s="458"/>
      <c r="E943" s="688"/>
      <c r="F943" s="687"/>
      <c r="G943" s="687"/>
      <c r="H943" s="687"/>
      <c r="I943" s="60"/>
      <c r="J943" s="15"/>
      <c r="K943" s="23"/>
      <c r="L943" s="23"/>
      <c r="M943" s="11"/>
      <c r="N943" s="26"/>
      <c r="O943" s="60"/>
      <c r="P943" s="60"/>
      <c r="Q943" s="60"/>
      <c r="R943" s="7"/>
      <c r="S943" s="23"/>
      <c r="T943" s="60"/>
      <c r="U943" s="60"/>
    </row>
    <row r="944" spans="1:21" s="1" customFormat="1" x14ac:dyDescent="0.2">
      <c r="A944" s="687"/>
      <c r="B944" s="458"/>
      <c r="C944" s="458"/>
      <c r="D944" s="458"/>
      <c r="E944" s="688"/>
      <c r="F944" s="687"/>
      <c r="G944" s="687"/>
      <c r="H944" s="687"/>
      <c r="I944" s="60"/>
      <c r="J944" s="15"/>
      <c r="K944" s="23"/>
      <c r="L944" s="23"/>
      <c r="M944" s="11"/>
      <c r="N944" s="26"/>
      <c r="O944" s="60"/>
      <c r="P944" s="60"/>
      <c r="Q944" s="60"/>
      <c r="R944" s="7"/>
      <c r="S944" s="23"/>
      <c r="T944" s="60"/>
      <c r="U944" s="60"/>
    </row>
    <row r="945" spans="1:21" s="1" customFormat="1" x14ac:dyDescent="0.2">
      <c r="A945" s="687"/>
      <c r="B945" s="458"/>
      <c r="C945" s="458"/>
      <c r="D945" s="458"/>
      <c r="E945" s="688"/>
      <c r="F945" s="687"/>
      <c r="G945" s="687"/>
      <c r="H945" s="687"/>
      <c r="I945" s="60"/>
      <c r="J945" s="15"/>
      <c r="K945" s="23"/>
      <c r="L945" s="23"/>
      <c r="M945" s="11"/>
      <c r="N945" s="26"/>
      <c r="O945" s="60"/>
      <c r="P945" s="60"/>
      <c r="Q945" s="60"/>
      <c r="R945" s="7"/>
      <c r="S945" s="23"/>
      <c r="T945" s="60"/>
      <c r="U945" s="60"/>
    </row>
    <row r="946" spans="1:21" s="1" customFormat="1" x14ac:dyDescent="0.2">
      <c r="A946" s="687"/>
      <c r="B946" s="458"/>
      <c r="C946" s="458"/>
      <c r="D946" s="458"/>
      <c r="E946" s="688"/>
      <c r="F946" s="687"/>
      <c r="G946" s="687"/>
      <c r="H946" s="687"/>
      <c r="I946" s="60"/>
      <c r="J946" s="15"/>
      <c r="K946" s="23"/>
      <c r="L946" s="23"/>
      <c r="M946" s="11"/>
      <c r="N946" s="26"/>
      <c r="O946" s="60"/>
      <c r="P946" s="60"/>
      <c r="Q946" s="60"/>
      <c r="R946" s="7"/>
      <c r="S946" s="23"/>
      <c r="T946" s="60"/>
      <c r="U946" s="60"/>
    </row>
    <row r="947" spans="1:21" s="1" customFormat="1" x14ac:dyDescent="0.2">
      <c r="A947" s="687"/>
      <c r="B947" s="458"/>
      <c r="C947" s="458"/>
      <c r="D947" s="458"/>
      <c r="E947" s="688"/>
      <c r="F947" s="687"/>
      <c r="G947" s="687"/>
      <c r="H947" s="687"/>
      <c r="I947" s="60"/>
      <c r="J947" s="15"/>
      <c r="K947" s="23"/>
      <c r="L947" s="23"/>
      <c r="M947" s="11"/>
      <c r="N947" s="26"/>
      <c r="O947" s="60"/>
      <c r="P947" s="60"/>
      <c r="Q947" s="60"/>
      <c r="R947" s="7"/>
      <c r="S947" s="23"/>
      <c r="T947" s="60"/>
      <c r="U947" s="60"/>
    </row>
    <row r="948" spans="1:21" s="1" customFormat="1" x14ac:dyDescent="0.2">
      <c r="A948" s="687"/>
      <c r="B948" s="458"/>
      <c r="C948" s="458"/>
      <c r="D948" s="458"/>
      <c r="E948" s="688"/>
      <c r="F948" s="687"/>
      <c r="G948" s="687"/>
      <c r="H948" s="687"/>
      <c r="I948" s="60"/>
      <c r="J948" s="15"/>
      <c r="K948" s="23"/>
      <c r="L948" s="23"/>
      <c r="M948" s="11"/>
      <c r="N948" s="26"/>
      <c r="O948" s="60"/>
      <c r="P948" s="60"/>
      <c r="Q948" s="60"/>
      <c r="R948" s="7"/>
      <c r="S948" s="23"/>
      <c r="T948" s="60"/>
      <c r="U948" s="60"/>
    </row>
    <row r="949" spans="1:21" s="1" customFormat="1" x14ac:dyDescent="0.2">
      <c r="A949" s="687"/>
      <c r="B949" s="458"/>
      <c r="C949" s="458"/>
      <c r="D949" s="458"/>
      <c r="E949" s="688"/>
      <c r="F949" s="687"/>
      <c r="G949" s="687"/>
      <c r="H949" s="687"/>
      <c r="I949" s="60"/>
      <c r="J949" s="15"/>
      <c r="K949" s="23"/>
      <c r="L949" s="23"/>
      <c r="M949" s="11"/>
      <c r="N949" s="26"/>
      <c r="O949" s="60"/>
      <c r="P949" s="60"/>
      <c r="Q949" s="60"/>
      <c r="R949" s="7"/>
      <c r="S949" s="23"/>
      <c r="T949" s="60"/>
      <c r="U949" s="60"/>
    </row>
    <row r="950" spans="1:21" s="1" customFormat="1" x14ac:dyDescent="0.2">
      <c r="A950" s="687"/>
      <c r="B950" s="458"/>
      <c r="C950" s="458"/>
      <c r="D950" s="458"/>
      <c r="E950" s="688"/>
      <c r="F950" s="687"/>
      <c r="G950" s="687"/>
      <c r="H950" s="687"/>
      <c r="I950" s="60"/>
      <c r="J950" s="15"/>
      <c r="K950" s="23"/>
      <c r="L950" s="23"/>
      <c r="M950" s="11"/>
      <c r="N950" s="26"/>
      <c r="O950" s="60"/>
      <c r="P950" s="60"/>
      <c r="Q950" s="60"/>
      <c r="R950" s="7"/>
      <c r="S950" s="23"/>
      <c r="T950" s="60"/>
      <c r="U950" s="60"/>
    </row>
    <row r="951" spans="1:21" s="1" customFormat="1" x14ac:dyDescent="0.2">
      <c r="A951" s="687"/>
      <c r="B951" s="458"/>
      <c r="C951" s="458"/>
      <c r="D951" s="458"/>
      <c r="E951" s="688"/>
      <c r="F951" s="687"/>
      <c r="G951" s="687"/>
      <c r="H951" s="687"/>
      <c r="I951" s="60"/>
      <c r="J951" s="15"/>
      <c r="K951" s="23"/>
      <c r="L951" s="23"/>
      <c r="M951" s="11"/>
      <c r="N951" s="26"/>
      <c r="O951" s="60"/>
      <c r="P951" s="60"/>
      <c r="Q951" s="60"/>
      <c r="R951" s="7"/>
      <c r="S951" s="23"/>
      <c r="T951" s="60"/>
      <c r="U951" s="60"/>
    </row>
    <row r="952" spans="1:21" s="1" customFormat="1" x14ac:dyDescent="0.2">
      <c r="A952" s="687"/>
      <c r="B952" s="458"/>
      <c r="C952" s="458"/>
      <c r="D952" s="458"/>
      <c r="E952" s="688"/>
      <c r="F952" s="687"/>
      <c r="G952" s="687"/>
      <c r="H952" s="687"/>
      <c r="I952" s="60"/>
      <c r="J952" s="15"/>
      <c r="K952" s="23"/>
      <c r="L952" s="23"/>
      <c r="M952" s="11"/>
      <c r="N952" s="26"/>
      <c r="O952" s="60"/>
      <c r="P952" s="60"/>
      <c r="Q952" s="60"/>
      <c r="R952" s="7"/>
      <c r="S952" s="23"/>
      <c r="T952" s="60"/>
      <c r="U952" s="60"/>
    </row>
    <row r="953" spans="1:21" s="1" customFormat="1" x14ac:dyDescent="0.2">
      <c r="A953" s="687"/>
      <c r="B953" s="458"/>
      <c r="C953" s="458"/>
      <c r="D953" s="458"/>
      <c r="E953" s="688"/>
      <c r="F953" s="687"/>
      <c r="G953" s="687"/>
      <c r="H953" s="687"/>
      <c r="I953" s="60"/>
      <c r="J953" s="15"/>
      <c r="K953" s="23"/>
      <c r="L953" s="23"/>
      <c r="M953" s="11"/>
      <c r="N953" s="26"/>
      <c r="O953" s="60"/>
      <c r="P953" s="60"/>
      <c r="Q953" s="60"/>
      <c r="R953" s="7"/>
      <c r="S953" s="23"/>
      <c r="T953" s="60"/>
      <c r="U953" s="60"/>
    </row>
    <row r="954" spans="1:21" s="1" customFormat="1" x14ac:dyDescent="0.2">
      <c r="A954" s="687"/>
      <c r="B954" s="458"/>
      <c r="C954" s="458"/>
      <c r="D954" s="458"/>
      <c r="E954" s="688"/>
      <c r="F954" s="687"/>
      <c r="G954" s="687"/>
      <c r="H954" s="687"/>
      <c r="I954" s="60"/>
      <c r="J954" s="15"/>
      <c r="K954" s="23"/>
      <c r="L954" s="23"/>
      <c r="M954" s="11"/>
      <c r="N954" s="26"/>
      <c r="O954" s="60"/>
      <c r="P954" s="60"/>
      <c r="Q954" s="60"/>
      <c r="R954" s="7"/>
      <c r="S954" s="23"/>
      <c r="T954" s="60"/>
      <c r="U954" s="60"/>
    </row>
    <row r="955" spans="1:21" s="1" customFormat="1" x14ac:dyDescent="0.2">
      <c r="A955" s="687"/>
      <c r="B955" s="458"/>
      <c r="C955" s="458"/>
      <c r="D955" s="458"/>
      <c r="E955" s="688"/>
      <c r="F955" s="687"/>
      <c r="G955" s="687"/>
      <c r="H955" s="687"/>
      <c r="I955" s="60"/>
      <c r="J955" s="15"/>
      <c r="K955" s="23"/>
      <c r="L955" s="23"/>
      <c r="M955" s="11"/>
      <c r="N955" s="26"/>
      <c r="O955" s="60"/>
      <c r="P955" s="60"/>
      <c r="Q955" s="60"/>
      <c r="R955" s="7"/>
      <c r="S955" s="23"/>
      <c r="T955" s="60"/>
      <c r="U955" s="60"/>
    </row>
    <row r="956" spans="1:21" s="1" customFormat="1" x14ac:dyDescent="0.2">
      <c r="A956" s="687"/>
      <c r="B956" s="458"/>
      <c r="C956" s="458"/>
      <c r="D956" s="458"/>
      <c r="E956" s="688"/>
      <c r="F956" s="687"/>
      <c r="G956" s="687"/>
      <c r="H956" s="687"/>
      <c r="I956" s="60"/>
      <c r="J956" s="15"/>
      <c r="K956" s="23"/>
      <c r="L956" s="23"/>
      <c r="M956" s="11"/>
      <c r="N956" s="26"/>
      <c r="O956" s="60"/>
      <c r="P956" s="60"/>
      <c r="Q956" s="60"/>
      <c r="R956" s="7"/>
      <c r="S956" s="23"/>
      <c r="T956" s="60"/>
      <c r="U956" s="60"/>
    </row>
    <row r="957" spans="1:21" s="1" customFormat="1" x14ac:dyDescent="0.2">
      <c r="A957" s="687"/>
      <c r="B957" s="458"/>
      <c r="C957" s="458"/>
      <c r="D957" s="458"/>
      <c r="E957" s="688"/>
      <c r="F957" s="687"/>
      <c r="G957" s="687"/>
      <c r="H957" s="687"/>
      <c r="I957" s="60"/>
      <c r="J957" s="15"/>
      <c r="K957" s="23"/>
      <c r="L957" s="23"/>
      <c r="M957" s="11"/>
      <c r="N957" s="26"/>
      <c r="O957" s="60"/>
      <c r="P957" s="60"/>
      <c r="Q957" s="60"/>
      <c r="R957" s="7"/>
      <c r="S957" s="23"/>
      <c r="T957" s="60"/>
      <c r="U957" s="60"/>
    </row>
    <row r="958" spans="1:21" s="1" customFormat="1" x14ac:dyDescent="0.2">
      <c r="A958" s="687"/>
      <c r="B958" s="458"/>
      <c r="C958" s="458"/>
      <c r="D958" s="458"/>
      <c r="E958" s="688"/>
      <c r="F958" s="687"/>
      <c r="G958" s="687"/>
      <c r="H958" s="687"/>
      <c r="I958" s="60"/>
      <c r="J958" s="15"/>
      <c r="K958" s="23"/>
      <c r="L958" s="23"/>
      <c r="M958" s="11"/>
      <c r="N958" s="26"/>
      <c r="O958" s="60"/>
      <c r="P958" s="60"/>
      <c r="Q958" s="60"/>
      <c r="R958" s="7"/>
      <c r="S958" s="23"/>
      <c r="T958" s="60"/>
      <c r="U958" s="60"/>
    </row>
    <row r="959" spans="1:21" s="1" customFormat="1" x14ac:dyDescent="0.2">
      <c r="A959" s="687"/>
      <c r="B959" s="458"/>
      <c r="C959" s="458"/>
      <c r="D959" s="458"/>
      <c r="E959" s="688"/>
      <c r="F959" s="687"/>
      <c r="G959" s="687"/>
      <c r="H959" s="687"/>
      <c r="I959" s="60"/>
      <c r="J959" s="15"/>
      <c r="K959" s="23"/>
      <c r="L959" s="23"/>
      <c r="M959" s="11"/>
      <c r="N959" s="26"/>
      <c r="O959" s="60"/>
      <c r="P959" s="60"/>
      <c r="Q959" s="60"/>
      <c r="R959" s="7"/>
      <c r="S959" s="23"/>
      <c r="T959" s="60"/>
      <c r="U959" s="60"/>
    </row>
    <row r="960" spans="1:21" s="1" customFormat="1" x14ac:dyDescent="0.2">
      <c r="A960" s="687"/>
      <c r="B960" s="458"/>
      <c r="C960" s="458"/>
      <c r="D960" s="458"/>
      <c r="E960" s="688"/>
      <c r="F960" s="687"/>
      <c r="G960" s="687"/>
      <c r="H960" s="687"/>
      <c r="I960" s="60"/>
      <c r="J960" s="15"/>
      <c r="K960" s="23"/>
      <c r="L960" s="23"/>
      <c r="M960" s="11"/>
      <c r="N960" s="26"/>
      <c r="O960" s="60"/>
      <c r="P960" s="60"/>
      <c r="Q960" s="60"/>
      <c r="R960" s="7"/>
      <c r="S960" s="23"/>
      <c r="T960" s="60"/>
      <c r="U960" s="60"/>
    </row>
    <row r="961" spans="1:21" s="1" customFormat="1" x14ac:dyDescent="0.2">
      <c r="A961" s="687"/>
      <c r="B961" s="458"/>
      <c r="C961" s="458"/>
      <c r="D961" s="458"/>
      <c r="E961" s="688"/>
      <c r="F961" s="687"/>
      <c r="G961" s="687"/>
      <c r="H961" s="687"/>
      <c r="I961" s="60"/>
      <c r="J961" s="15"/>
      <c r="K961" s="23"/>
      <c r="L961" s="23"/>
      <c r="M961" s="11"/>
      <c r="N961" s="26"/>
      <c r="O961" s="60"/>
      <c r="P961" s="60"/>
      <c r="Q961" s="60"/>
      <c r="R961" s="7"/>
      <c r="S961" s="23"/>
      <c r="T961" s="60"/>
      <c r="U961" s="60"/>
    </row>
    <row r="962" spans="1:21" s="1" customFormat="1" x14ac:dyDescent="0.2">
      <c r="A962" s="687"/>
      <c r="B962" s="458"/>
      <c r="C962" s="458"/>
      <c r="D962" s="458"/>
      <c r="E962" s="688"/>
      <c r="F962" s="687"/>
      <c r="G962" s="687"/>
      <c r="H962" s="687"/>
      <c r="I962" s="60"/>
      <c r="J962" s="15"/>
      <c r="K962" s="23"/>
      <c r="L962" s="23"/>
      <c r="M962" s="11"/>
      <c r="N962" s="26"/>
      <c r="O962" s="60"/>
      <c r="P962" s="60"/>
      <c r="Q962" s="60"/>
      <c r="R962" s="7"/>
      <c r="S962" s="23"/>
      <c r="T962" s="60"/>
      <c r="U962" s="60"/>
    </row>
    <row r="963" spans="1:21" s="1" customFormat="1" x14ac:dyDescent="0.2">
      <c r="A963" s="687"/>
      <c r="B963" s="458"/>
      <c r="C963" s="458"/>
      <c r="D963" s="458"/>
      <c r="E963" s="688"/>
      <c r="F963" s="687"/>
      <c r="G963" s="687"/>
      <c r="H963" s="687"/>
      <c r="I963" s="60"/>
      <c r="J963" s="15"/>
      <c r="K963" s="23"/>
      <c r="L963" s="23"/>
      <c r="M963" s="11"/>
      <c r="N963" s="26"/>
      <c r="O963" s="60"/>
      <c r="P963" s="60"/>
      <c r="Q963" s="60"/>
      <c r="R963" s="7"/>
      <c r="S963" s="23"/>
      <c r="T963" s="60"/>
      <c r="U963" s="60"/>
    </row>
    <row r="964" spans="1:21" s="1" customFormat="1" x14ac:dyDescent="0.2">
      <c r="A964" s="687"/>
      <c r="B964" s="458"/>
      <c r="C964" s="458"/>
      <c r="D964" s="458"/>
      <c r="E964" s="688"/>
      <c r="F964" s="687"/>
      <c r="G964" s="687"/>
      <c r="H964" s="687"/>
      <c r="I964" s="60"/>
      <c r="J964" s="15"/>
      <c r="K964" s="23"/>
      <c r="L964" s="23"/>
      <c r="M964" s="11"/>
      <c r="N964" s="26"/>
      <c r="O964" s="60"/>
      <c r="P964" s="60"/>
      <c r="Q964" s="60"/>
      <c r="R964" s="7"/>
      <c r="S964" s="23"/>
      <c r="T964" s="60"/>
      <c r="U964" s="60"/>
    </row>
    <row r="965" spans="1:21" s="1" customFormat="1" x14ac:dyDescent="0.2">
      <c r="A965" s="687"/>
      <c r="B965" s="458"/>
      <c r="C965" s="458"/>
      <c r="D965" s="458"/>
      <c r="E965" s="688"/>
      <c r="F965" s="687"/>
      <c r="G965" s="687"/>
      <c r="H965" s="687"/>
      <c r="I965" s="60"/>
      <c r="J965" s="15"/>
      <c r="K965" s="23"/>
      <c r="L965" s="23"/>
      <c r="M965" s="11"/>
      <c r="N965" s="26"/>
      <c r="O965" s="60"/>
      <c r="P965" s="60"/>
      <c r="Q965" s="60"/>
      <c r="R965" s="7"/>
      <c r="S965" s="23"/>
      <c r="T965" s="60"/>
      <c r="U965" s="60"/>
    </row>
    <row r="966" spans="1:21" s="1" customFormat="1" x14ac:dyDescent="0.2">
      <c r="A966" s="687"/>
      <c r="B966" s="458"/>
      <c r="C966" s="458"/>
      <c r="D966" s="458"/>
      <c r="E966" s="688"/>
      <c r="F966" s="687"/>
      <c r="G966" s="687"/>
      <c r="H966" s="687"/>
      <c r="I966" s="60"/>
      <c r="J966" s="15"/>
      <c r="K966" s="23"/>
      <c r="L966" s="23"/>
      <c r="M966" s="11"/>
      <c r="N966" s="26"/>
      <c r="O966" s="60"/>
      <c r="P966" s="60"/>
      <c r="Q966" s="60"/>
      <c r="R966" s="7"/>
      <c r="S966" s="23"/>
      <c r="T966" s="60"/>
      <c r="U966" s="60"/>
    </row>
    <row r="967" spans="1:21" s="1" customFormat="1" x14ac:dyDescent="0.2">
      <c r="A967" s="687"/>
      <c r="B967" s="458"/>
      <c r="C967" s="458"/>
      <c r="D967" s="458"/>
      <c r="E967" s="688"/>
      <c r="F967" s="687"/>
      <c r="G967" s="687"/>
      <c r="H967" s="687"/>
      <c r="I967" s="60"/>
      <c r="J967" s="15"/>
      <c r="K967" s="23"/>
      <c r="L967" s="23"/>
      <c r="M967" s="11"/>
      <c r="N967" s="26"/>
      <c r="O967" s="60"/>
      <c r="P967" s="60"/>
      <c r="Q967" s="60"/>
      <c r="R967" s="7"/>
      <c r="S967" s="23"/>
      <c r="T967" s="60"/>
      <c r="U967" s="60"/>
    </row>
    <row r="968" spans="1:21" s="1" customFormat="1" x14ac:dyDescent="0.2">
      <c r="A968" s="687"/>
      <c r="B968" s="458"/>
      <c r="C968" s="458"/>
      <c r="D968" s="458"/>
      <c r="E968" s="688"/>
      <c r="F968" s="687"/>
      <c r="G968" s="687"/>
      <c r="H968" s="687"/>
      <c r="I968" s="60"/>
      <c r="J968" s="15"/>
      <c r="K968" s="23"/>
      <c r="L968" s="23"/>
      <c r="M968" s="11"/>
      <c r="N968" s="26"/>
      <c r="O968" s="60"/>
      <c r="P968" s="60"/>
      <c r="Q968" s="60"/>
      <c r="R968" s="7"/>
      <c r="S968" s="23"/>
      <c r="T968" s="60"/>
      <c r="U968" s="60"/>
    </row>
    <row r="969" spans="1:21" s="1" customFormat="1" x14ac:dyDescent="0.2">
      <c r="A969" s="687"/>
      <c r="B969" s="458"/>
      <c r="C969" s="458"/>
      <c r="D969" s="458"/>
      <c r="E969" s="688"/>
      <c r="F969" s="687"/>
      <c r="G969" s="687"/>
      <c r="H969" s="687"/>
      <c r="I969" s="60"/>
      <c r="J969" s="15"/>
      <c r="K969" s="23"/>
      <c r="L969" s="23"/>
      <c r="M969" s="11"/>
      <c r="N969" s="26"/>
      <c r="O969" s="60"/>
      <c r="P969" s="60"/>
      <c r="Q969" s="60"/>
      <c r="R969" s="7"/>
      <c r="S969" s="23"/>
      <c r="T969" s="60"/>
      <c r="U969" s="60"/>
    </row>
    <row r="970" spans="1:21" s="1" customFormat="1" x14ac:dyDescent="0.2">
      <c r="A970" s="687"/>
      <c r="B970" s="458"/>
      <c r="C970" s="458"/>
      <c r="D970" s="458"/>
      <c r="E970" s="688"/>
      <c r="F970" s="687"/>
      <c r="G970" s="687"/>
      <c r="H970" s="687"/>
      <c r="I970" s="60"/>
      <c r="J970" s="15"/>
      <c r="K970" s="23"/>
      <c r="L970" s="23"/>
      <c r="M970" s="11"/>
      <c r="N970" s="26"/>
      <c r="O970" s="60"/>
      <c r="P970" s="60"/>
      <c r="Q970" s="60"/>
      <c r="R970" s="7"/>
      <c r="S970" s="23"/>
      <c r="T970" s="60"/>
      <c r="U970" s="60"/>
    </row>
    <row r="971" spans="1:21" s="1" customFormat="1" x14ac:dyDescent="0.2">
      <c r="A971" s="687"/>
      <c r="B971" s="458"/>
      <c r="C971" s="458"/>
      <c r="D971" s="458"/>
      <c r="E971" s="688"/>
      <c r="F971" s="687"/>
      <c r="G971" s="687"/>
      <c r="H971" s="687"/>
      <c r="I971" s="60"/>
      <c r="J971" s="15"/>
      <c r="K971" s="23"/>
      <c r="L971" s="23"/>
      <c r="M971" s="11"/>
      <c r="N971" s="26"/>
      <c r="O971" s="60"/>
      <c r="P971" s="60"/>
      <c r="Q971" s="60"/>
      <c r="R971" s="7"/>
      <c r="S971" s="23"/>
      <c r="T971" s="60"/>
      <c r="U971" s="60"/>
    </row>
    <row r="972" spans="1:21" s="1" customFormat="1" x14ac:dyDescent="0.2">
      <c r="A972" s="687"/>
      <c r="B972" s="458"/>
      <c r="C972" s="458"/>
      <c r="D972" s="458"/>
      <c r="E972" s="688"/>
      <c r="F972" s="687"/>
      <c r="G972" s="687"/>
      <c r="H972" s="687"/>
      <c r="I972" s="60"/>
      <c r="J972" s="15"/>
      <c r="K972" s="23"/>
      <c r="L972" s="23"/>
      <c r="M972" s="11"/>
      <c r="N972" s="26"/>
      <c r="O972" s="60"/>
      <c r="P972" s="60"/>
      <c r="Q972" s="60"/>
      <c r="R972" s="7"/>
      <c r="S972" s="23"/>
      <c r="T972" s="60"/>
      <c r="U972" s="60"/>
    </row>
    <row r="973" spans="1:21" s="1" customFormat="1" x14ac:dyDescent="0.2">
      <c r="A973" s="687"/>
      <c r="B973" s="458"/>
      <c r="C973" s="458"/>
      <c r="D973" s="458"/>
      <c r="E973" s="688"/>
      <c r="F973" s="687"/>
      <c r="G973" s="687"/>
      <c r="H973" s="687"/>
      <c r="I973" s="60"/>
      <c r="J973" s="15"/>
      <c r="K973" s="23"/>
      <c r="L973" s="23"/>
      <c r="M973" s="11"/>
      <c r="N973" s="26"/>
      <c r="O973" s="60"/>
      <c r="P973" s="60"/>
      <c r="Q973" s="60"/>
      <c r="R973" s="7"/>
      <c r="S973" s="23"/>
      <c r="T973" s="60"/>
      <c r="U973" s="60"/>
    </row>
    <row r="974" spans="1:21" s="1" customFormat="1" x14ac:dyDescent="0.2">
      <c r="A974" s="687"/>
      <c r="B974" s="458"/>
      <c r="C974" s="458"/>
      <c r="D974" s="458"/>
      <c r="E974" s="688"/>
      <c r="F974" s="687"/>
      <c r="G974" s="687"/>
      <c r="H974" s="687"/>
      <c r="I974" s="60"/>
      <c r="J974" s="15"/>
      <c r="K974" s="23"/>
      <c r="L974" s="23"/>
      <c r="M974" s="11"/>
      <c r="N974" s="26"/>
      <c r="O974" s="60"/>
      <c r="P974" s="60"/>
      <c r="Q974" s="60"/>
      <c r="R974" s="7"/>
      <c r="S974" s="23"/>
      <c r="T974" s="60"/>
      <c r="U974" s="60"/>
    </row>
    <row r="975" spans="1:21" s="1" customFormat="1" x14ac:dyDescent="0.2">
      <c r="A975" s="687"/>
      <c r="B975" s="458"/>
      <c r="C975" s="458"/>
      <c r="D975" s="458"/>
      <c r="E975" s="688"/>
      <c r="F975" s="687"/>
      <c r="G975" s="687"/>
      <c r="H975" s="687"/>
      <c r="I975" s="60"/>
      <c r="J975" s="15"/>
      <c r="K975" s="23"/>
      <c r="L975" s="23"/>
      <c r="M975" s="11"/>
      <c r="N975" s="26"/>
      <c r="O975" s="60"/>
      <c r="P975" s="60"/>
      <c r="Q975" s="60"/>
      <c r="R975" s="7"/>
      <c r="S975" s="23"/>
      <c r="T975" s="60"/>
      <c r="U975" s="60"/>
    </row>
    <row r="976" spans="1:21" s="1" customFormat="1" x14ac:dyDescent="0.2">
      <c r="A976" s="687"/>
      <c r="B976" s="458"/>
      <c r="C976" s="458"/>
      <c r="D976" s="458"/>
      <c r="E976" s="688"/>
      <c r="F976" s="687"/>
      <c r="G976" s="687"/>
      <c r="H976" s="687"/>
      <c r="I976" s="60"/>
      <c r="J976" s="15"/>
      <c r="K976" s="23"/>
      <c r="L976" s="23"/>
      <c r="M976" s="11"/>
      <c r="N976" s="26"/>
      <c r="O976" s="60"/>
      <c r="P976" s="60"/>
      <c r="Q976" s="60"/>
      <c r="R976" s="7"/>
      <c r="S976" s="23"/>
      <c r="T976" s="60"/>
      <c r="U976" s="60"/>
    </row>
    <row r="977" spans="1:21" s="1" customFormat="1" x14ac:dyDescent="0.2">
      <c r="A977" s="687"/>
      <c r="B977" s="458"/>
      <c r="C977" s="458"/>
      <c r="D977" s="458"/>
      <c r="E977" s="688"/>
      <c r="F977" s="687"/>
      <c r="G977" s="687"/>
      <c r="H977" s="687"/>
      <c r="I977" s="60"/>
      <c r="J977" s="15"/>
      <c r="K977" s="23"/>
      <c r="L977" s="23"/>
      <c r="M977" s="11"/>
      <c r="N977" s="26"/>
      <c r="O977" s="60"/>
      <c r="P977" s="60"/>
      <c r="Q977" s="60"/>
      <c r="R977" s="7"/>
      <c r="S977" s="23"/>
      <c r="T977" s="60"/>
      <c r="U977" s="60"/>
    </row>
    <row r="978" spans="1:21" s="1" customFormat="1" x14ac:dyDescent="0.2">
      <c r="A978" s="687"/>
      <c r="B978" s="458"/>
      <c r="C978" s="458"/>
      <c r="D978" s="458"/>
      <c r="E978" s="688"/>
      <c r="F978" s="687"/>
      <c r="G978" s="687"/>
      <c r="H978" s="687"/>
      <c r="I978" s="60"/>
      <c r="J978" s="15"/>
      <c r="K978" s="23"/>
      <c r="L978" s="23"/>
      <c r="M978" s="11"/>
      <c r="N978" s="26"/>
      <c r="O978" s="60"/>
      <c r="P978" s="60"/>
      <c r="Q978" s="60"/>
      <c r="R978" s="7"/>
      <c r="S978" s="23"/>
      <c r="T978" s="60"/>
      <c r="U978" s="60"/>
    </row>
    <row r="979" spans="1:21" s="1" customFormat="1" x14ac:dyDescent="0.2">
      <c r="A979" s="687"/>
      <c r="B979" s="458"/>
      <c r="C979" s="458"/>
      <c r="D979" s="458"/>
      <c r="E979" s="688"/>
      <c r="F979" s="687"/>
      <c r="G979" s="687"/>
      <c r="H979" s="687"/>
      <c r="I979" s="60"/>
      <c r="J979" s="15"/>
      <c r="K979" s="23"/>
      <c r="L979" s="23"/>
      <c r="M979" s="11"/>
      <c r="N979" s="26"/>
      <c r="O979" s="60"/>
      <c r="P979" s="60"/>
      <c r="Q979" s="60"/>
      <c r="R979" s="7"/>
      <c r="S979" s="23"/>
      <c r="T979" s="60"/>
      <c r="U979" s="60"/>
    </row>
    <row r="980" spans="1:21" s="1" customFormat="1" x14ac:dyDescent="0.2">
      <c r="A980" s="687"/>
      <c r="B980" s="458"/>
      <c r="C980" s="458"/>
      <c r="D980" s="458"/>
      <c r="E980" s="688"/>
      <c r="F980" s="687"/>
      <c r="G980" s="687"/>
      <c r="H980" s="687"/>
      <c r="I980" s="60"/>
      <c r="J980" s="15"/>
      <c r="K980" s="23"/>
      <c r="L980" s="23"/>
      <c r="M980" s="11"/>
      <c r="N980" s="26"/>
      <c r="O980" s="60"/>
      <c r="P980" s="60"/>
      <c r="Q980" s="60"/>
      <c r="R980" s="7"/>
      <c r="S980" s="23"/>
      <c r="T980" s="60"/>
      <c r="U980" s="60"/>
    </row>
    <row r="981" spans="1:21" s="1" customFormat="1" x14ac:dyDescent="0.2">
      <c r="A981" s="687"/>
      <c r="B981" s="458"/>
      <c r="C981" s="458"/>
      <c r="D981" s="458"/>
      <c r="E981" s="688"/>
      <c r="F981" s="687"/>
      <c r="G981" s="687"/>
      <c r="H981" s="687"/>
      <c r="I981" s="60"/>
      <c r="J981" s="15"/>
      <c r="K981" s="23"/>
      <c r="L981" s="23"/>
      <c r="M981" s="11"/>
      <c r="N981" s="26"/>
      <c r="O981" s="60"/>
      <c r="P981" s="60"/>
      <c r="Q981" s="60"/>
      <c r="R981" s="7"/>
      <c r="S981" s="23"/>
      <c r="T981" s="60"/>
      <c r="U981" s="60"/>
    </row>
    <row r="982" spans="1:21" s="1" customFormat="1" x14ac:dyDescent="0.2">
      <c r="A982" s="687"/>
      <c r="B982" s="458"/>
      <c r="C982" s="458"/>
      <c r="D982" s="458"/>
      <c r="E982" s="688"/>
      <c r="F982" s="687"/>
      <c r="G982" s="687"/>
      <c r="H982" s="687"/>
      <c r="I982" s="60"/>
      <c r="J982" s="15"/>
      <c r="K982" s="23"/>
      <c r="L982" s="23"/>
      <c r="M982" s="11"/>
      <c r="N982" s="26"/>
      <c r="O982" s="60"/>
      <c r="P982" s="60"/>
      <c r="Q982" s="60"/>
      <c r="R982" s="7"/>
      <c r="S982" s="23"/>
      <c r="T982" s="60"/>
      <c r="U982" s="60"/>
    </row>
    <row r="983" spans="1:21" s="1" customFormat="1" x14ac:dyDescent="0.2">
      <c r="A983" s="687"/>
      <c r="B983" s="458"/>
      <c r="C983" s="458"/>
      <c r="D983" s="458"/>
      <c r="E983" s="688"/>
      <c r="F983" s="687"/>
      <c r="G983" s="687"/>
      <c r="H983" s="687"/>
      <c r="I983" s="60"/>
      <c r="J983" s="15"/>
      <c r="K983" s="23"/>
      <c r="L983" s="23"/>
      <c r="M983" s="11"/>
      <c r="N983" s="26"/>
      <c r="O983" s="60"/>
      <c r="P983" s="60"/>
      <c r="Q983" s="60"/>
      <c r="R983" s="7"/>
      <c r="S983" s="23"/>
      <c r="T983" s="60"/>
      <c r="U983" s="60"/>
    </row>
    <row r="984" spans="1:21" s="1" customFormat="1" x14ac:dyDescent="0.2">
      <c r="A984" s="687"/>
      <c r="B984" s="458"/>
      <c r="C984" s="458"/>
      <c r="D984" s="458"/>
      <c r="E984" s="688"/>
      <c r="F984" s="687"/>
      <c r="G984" s="687"/>
      <c r="H984" s="687"/>
      <c r="I984" s="60"/>
      <c r="J984" s="15"/>
      <c r="K984" s="23"/>
      <c r="L984" s="23"/>
      <c r="M984" s="11"/>
      <c r="N984" s="26"/>
      <c r="O984" s="60"/>
      <c r="P984" s="60"/>
      <c r="Q984" s="60"/>
      <c r="R984" s="7"/>
      <c r="S984" s="23"/>
      <c r="T984" s="60"/>
      <c r="U984" s="60"/>
    </row>
    <row r="985" spans="1:21" s="1" customFormat="1" x14ac:dyDescent="0.2">
      <c r="A985" s="687"/>
      <c r="B985" s="458"/>
      <c r="C985" s="458"/>
      <c r="D985" s="458"/>
      <c r="E985" s="688"/>
      <c r="F985" s="687"/>
      <c r="G985" s="687"/>
      <c r="H985" s="687"/>
      <c r="I985" s="60"/>
      <c r="J985" s="15"/>
      <c r="K985" s="23"/>
      <c r="L985" s="23"/>
      <c r="M985" s="11"/>
      <c r="N985" s="26"/>
      <c r="O985" s="60"/>
      <c r="P985" s="60"/>
      <c r="Q985" s="60"/>
      <c r="R985" s="7"/>
      <c r="S985" s="23"/>
      <c r="T985" s="60"/>
      <c r="U985" s="60"/>
    </row>
    <row r="986" spans="1:21" s="1" customFormat="1" x14ac:dyDescent="0.2">
      <c r="A986" s="687"/>
      <c r="B986" s="458"/>
      <c r="C986" s="458"/>
      <c r="D986" s="458"/>
      <c r="E986" s="688"/>
      <c r="F986" s="687"/>
      <c r="G986" s="687"/>
      <c r="H986" s="687"/>
      <c r="I986" s="60"/>
      <c r="J986" s="15"/>
      <c r="K986" s="23"/>
      <c r="L986" s="23"/>
      <c r="M986" s="11"/>
      <c r="N986" s="26"/>
      <c r="O986" s="60"/>
      <c r="P986" s="60"/>
      <c r="Q986" s="60"/>
      <c r="R986" s="7"/>
      <c r="S986" s="23"/>
      <c r="T986" s="60"/>
      <c r="U986" s="60"/>
    </row>
    <row r="987" spans="1:21" s="1" customFormat="1" x14ac:dyDescent="0.2">
      <c r="A987" s="687"/>
      <c r="B987" s="458"/>
      <c r="C987" s="458"/>
      <c r="D987" s="458"/>
      <c r="E987" s="688"/>
      <c r="F987" s="687"/>
      <c r="G987" s="687"/>
      <c r="H987" s="687"/>
      <c r="I987" s="60"/>
      <c r="J987" s="15"/>
      <c r="K987" s="23"/>
      <c r="L987" s="23"/>
      <c r="M987" s="11"/>
      <c r="N987" s="26"/>
      <c r="O987" s="60"/>
      <c r="P987" s="60"/>
      <c r="Q987" s="60"/>
      <c r="R987" s="7"/>
      <c r="S987" s="23"/>
      <c r="T987" s="60"/>
      <c r="U987" s="60"/>
    </row>
    <row r="988" spans="1:21" s="1" customFormat="1" x14ac:dyDescent="0.2">
      <c r="A988" s="687"/>
      <c r="B988" s="458"/>
      <c r="C988" s="458"/>
      <c r="D988" s="458"/>
      <c r="E988" s="688"/>
      <c r="F988" s="687"/>
      <c r="G988" s="687"/>
      <c r="H988" s="687"/>
      <c r="I988" s="60"/>
      <c r="J988" s="15"/>
      <c r="K988" s="23"/>
      <c r="L988" s="23"/>
      <c r="M988" s="11"/>
      <c r="N988" s="26"/>
      <c r="O988" s="60"/>
      <c r="P988" s="60"/>
      <c r="Q988" s="60"/>
      <c r="R988" s="7"/>
      <c r="S988" s="23"/>
      <c r="T988" s="60"/>
      <c r="U988" s="60"/>
    </row>
    <row r="989" spans="1:21" s="1" customFormat="1" x14ac:dyDescent="0.2">
      <c r="A989" s="687"/>
      <c r="B989" s="458"/>
      <c r="C989" s="458"/>
      <c r="D989" s="458"/>
      <c r="E989" s="688"/>
      <c r="F989" s="687"/>
      <c r="G989" s="687"/>
      <c r="H989" s="687"/>
      <c r="I989" s="60"/>
      <c r="J989" s="15"/>
      <c r="K989" s="23"/>
      <c r="L989" s="23"/>
      <c r="M989" s="11"/>
      <c r="N989" s="26"/>
      <c r="O989" s="60"/>
      <c r="P989" s="60"/>
      <c r="Q989" s="60"/>
      <c r="R989" s="7"/>
      <c r="S989" s="23"/>
      <c r="T989" s="60"/>
      <c r="U989" s="60"/>
    </row>
    <row r="990" spans="1:21" s="1" customFormat="1" x14ac:dyDescent="0.2">
      <c r="A990" s="687"/>
      <c r="B990" s="458"/>
      <c r="C990" s="458"/>
      <c r="D990" s="458"/>
      <c r="E990" s="688"/>
      <c r="F990" s="687"/>
      <c r="G990" s="687"/>
      <c r="H990" s="687"/>
      <c r="I990" s="60"/>
      <c r="J990" s="15"/>
      <c r="K990" s="23"/>
      <c r="L990" s="23"/>
      <c r="M990" s="11"/>
      <c r="N990" s="26"/>
      <c r="O990" s="60"/>
      <c r="P990" s="60"/>
      <c r="Q990" s="60"/>
      <c r="R990" s="7"/>
      <c r="S990" s="23"/>
      <c r="T990" s="60"/>
      <c r="U990" s="60"/>
    </row>
    <row r="991" spans="1:21" s="1" customFormat="1" x14ac:dyDescent="0.2">
      <c r="A991" s="687"/>
      <c r="B991" s="458"/>
      <c r="C991" s="458"/>
      <c r="D991" s="458"/>
      <c r="E991" s="688"/>
      <c r="F991" s="687"/>
      <c r="G991" s="687"/>
      <c r="H991" s="687"/>
      <c r="I991" s="60"/>
      <c r="J991" s="15"/>
      <c r="K991" s="23"/>
      <c r="L991" s="23"/>
      <c r="M991" s="11"/>
      <c r="N991" s="26"/>
      <c r="O991" s="60"/>
      <c r="P991" s="60"/>
      <c r="Q991" s="60"/>
      <c r="R991" s="7"/>
      <c r="S991" s="23"/>
      <c r="T991" s="60"/>
      <c r="U991" s="60"/>
    </row>
    <row r="992" spans="1:21" s="1" customFormat="1" x14ac:dyDescent="0.2">
      <c r="A992" s="687"/>
      <c r="B992" s="458"/>
      <c r="C992" s="458"/>
      <c r="D992" s="458"/>
      <c r="E992" s="688"/>
      <c r="F992" s="687"/>
      <c r="G992" s="687"/>
      <c r="H992" s="687"/>
      <c r="I992" s="60"/>
      <c r="J992" s="15"/>
      <c r="K992" s="23"/>
      <c r="L992" s="23"/>
      <c r="M992" s="11"/>
      <c r="N992" s="26"/>
      <c r="O992" s="60"/>
      <c r="P992" s="60"/>
      <c r="Q992" s="60"/>
      <c r="R992" s="7"/>
      <c r="S992" s="23"/>
      <c r="T992" s="60"/>
      <c r="U992" s="60"/>
    </row>
    <row r="993" spans="1:21" s="1" customFormat="1" x14ac:dyDescent="0.2">
      <c r="A993" s="687"/>
      <c r="B993" s="458"/>
      <c r="C993" s="458"/>
      <c r="D993" s="458"/>
      <c r="E993" s="688"/>
      <c r="F993" s="687"/>
      <c r="G993" s="687"/>
      <c r="H993" s="687"/>
      <c r="I993" s="60"/>
      <c r="J993" s="15"/>
      <c r="K993" s="23"/>
      <c r="L993" s="23"/>
      <c r="M993" s="11"/>
      <c r="N993" s="26"/>
      <c r="O993" s="60"/>
      <c r="P993" s="60"/>
      <c r="Q993" s="60"/>
      <c r="R993" s="7"/>
      <c r="S993" s="23"/>
      <c r="T993" s="60"/>
      <c r="U993" s="60"/>
    </row>
    <row r="994" spans="1:21" s="1" customFormat="1" x14ac:dyDescent="0.2">
      <c r="A994" s="687"/>
      <c r="B994" s="458"/>
      <c r="C994" s="458"/>
      <c r="D994" s="458"/>
      <c r="E994" s="688"/>
      <c r="F994" s="687"/>
      <c r="G994" s="687"/>
      <c r="H994" s="687"/>
      <c r="I994" s="60"/>
      <c r="J994" s="15"/>
      <c r="K994" s="23"/>
      <c r="L994" s="23"/>
      <c r="M994" s="11"/>
      <c r="N994" s="26"/>
      <c r="O994" s="60"/>
      <c r="P994" s="60"/>
      <c r="Q994" s="60"/>
      <c r="R994" s="7"/>
      <c r="S994" s="23"/>
      <c r="T994" s="60"/>
      <c r="U994" s="60"/>
    </row>
    <row r="995" spans="1:21" s="1" customFormat="1" x14ac:dyDescent="0.2">
      <c r="A995" s="687"/>
      <c r="B995" s="458"/>
      <c r="C995" s="458"/>
      <c r="D995" s="458"/>
      <c r="E995" s="688"/>
      <c r="F995" s="687"/>
      <c r="G995" s="687"/>
      <c r="H995" s="687"/>
      <c r="I995" s="60"/>
      <c r="J995" s="15"/>
      <c r="K995" s="23"/>
      <c r="L995" s="23"/>
      <c r="M995" s="11"/>
      <c r="N995" s="26"/>
      <c r="O995" s="60"/>
      <c r="P995" s="60"/>
      <c r="Q995" s="60"/>
      <c r="R995" s="7"/>
      <c r="S995" s="23"/>
      <c r="T995" s="60"/>
      <c r="U995" s="60"/>
    </row>
    <row r="996" spans="1:21" s="1" customFormat="1" x14ac:dyDescent="0.2">
      <c r="A996" s="687"/>
      <c r="B996" s="458"/>
      <c r="C996" s="458"/>
      <c r="D996" s="458"/>
      <c r="E996" s="688"/>
      <c r="F996" s="687"/>
      <c r="G996" s="687"/>
      <c r="H996" s="687"/>
      <c r="I996" s="60"/>
      <c r="J996" s="15"/>
      <c r="K996" s="23"/>
      <c r="L996" s="23"/>
      <c r="M996" s="11"/>
      <c r="N996" s="26"/>
      <c r="O996" s="60"/>
      <c r="P996" s="60"/>
      <c r="Q996" s="60"/>
      <c r="R996" s="7"/>
      <c r="S996" s="23"/>
      <c r="T996" s="60"/>
      <c r="U996" s="60"/>
    </row>
    <row r="997" spans="1:21" s="1" customFormat="1" x14ac:dyDescent="0.2">
      <c r="A997" s="687"/>
      <c r="B997" s="458"/>
      <c r="C997" s="458"/>
      <c r="D997" s="458"/>
      <c r="E997" s="688"/>
      <c r="F997" s="687"/>
      <c r="G997" s="687"/>
      <c r="H997" s="687"/>
      <c r="I997" s="60"/>
      <c r="J997" s="15"/>
      <c r="K997" s="23"/>
      <c r="L997" s="23"/>
      <c r="M997" s="11"/>
      <c r="N997" s="26"/>
      <c r="O997" s="60"/>
      <c r="P997" s="60"/>
      <c r="Q997" s="60"/>
      <c r="R997" s="7"/>
      <c r="S997" s="23"/>
      <c r="T997" s="60"/>
      <c r="U997" s="60"/>
    </row>
    <row r="998" spans="1:21" s="1" customFormat="1" x14ac:dyDescent="0.2">
      <c r="A998" s="687"/>
      <c r="B998" s="458"/>
      <c r="C998" s="458"/>
      <c r="D998" s="458"/>
      <c r="E998" s="688"/>
      <c r="F998" s="687"/>
      <c r="G998" s="687"/>
      <c r="H998" s="687"/>
      <c r="I998" s="60"/>
      <c r="J998" s="15"/>
      <c r="K998" s="23"/>
      <c r="L998" s="23"/>
      <c r="M998" s="11"/>
      <c r="N998" s="26"/>
      <c r="O998" s="60"/>
      <c r="P998" s="60"/>
      <c r="Q998" s="60"/>
      <c r="R998" s="7"/>
      <c r="S998" s="23"/>
      <c r="T998" s="60"/>
      <c r="U998" s="60"/>
    </row>
    <row r="999" spans="1:21" s="1" customFormat="1" x14ac:dyDescent="0.2">
      <c r="A999" s="687"/>
      <c r="B999" s="458"/>
      <c r="C999" s="458"/>
      <c r="D999" s="458"/>
      <c r="E999" s="688"/>
      <c r="F999" s="687"/>
      <c r="G999" s="687"/>
      <c r="H999" s="687"/>
      <c r="I999" s="60"/>
      <c r="J999" s="15"/>
      <c r="K999" s="23"/>
      <c r="L999" s="23"/>
      <c r="M999" s="11"/>
      <c r="N999" s="26"/>
      <c r="O999" s="60"/>
      <c r="P999" s="60"/>
      <c r="Q999" s="60"/>
      <c r="R999" s="7"/>
      <c r="S999" s="23"/>
      <c r="T999" s="60"/>
      <c r="U999" s="60"/>
    </row>
    <row r="1000" spans="1:21" s="1" customFormat="1" x14ac:dyDescent="0.2">
      <c r="A1000" s="687"/>
      <c r="B1000" s="458"/>
      <c r="C1000" s="458"/>
      <c r="D1000" s="458"/>
      <c r="E1000" s="688"/>
      <c r="F1000" s="687"/>
      <c r="G1000" s="687"/>
      <c r="H1000" s="687"/>
      <c r="I1000" s="60"/>
      <c r="J1000" s="15"/>
      <c r="K1000" s="23"/>
      <c r="L1000" s="23"/>
      <c r="M1000" s="11"/>
      <c r="N1000" s="26"/>
      <c r="O1000" s="60"/>
      <c r="P1000" s="60"/>
      <c r="Q1000" s="60"/>
      <c r="R1000" s="7"/>
      <c r="S1000" s="23"/>
      <c r="T1000" s="60"/>
      <c r="U1000" s="60"/>
    </row>
    <row r="1001" spans="1:21" s="1" customFormat="1" x14ac:dyDescent="0.2">
      <c r="A1001" s="687"/>
      <c r="B1001" s="458"/>
      <c r="C1001" s="458"/>
      <c r="D1001" s="458"/>
      <c r="E1001" s="688"/>
      <c r="F1001" s="687"/>
      <c r="G1001" s="687"/>
      <c r="H1001" s="687"/>
      <c r="I1001" s="60"/>
      <c r="J1001" s="15"/>
      <c r="K1001" s="23"/>
      <c r="L1001" s="23"/>
      <c r="M1001" s="11"/>
      <c r="N1001" s="26"/>
      <c r="O1001" s="60"/>
      <c r="P1001" s="60"/>
      <c r="Q1001" s="60"/>
      <c r="R1001" s="7"/>
      <c r="S1001" s="23"/>
      <c r="T1001" s="60"/>
      <c r="U1001" s="60"/>
    </row>
    <row r="1002" spans="1:21" s="1" customFormat="1" x14ac:dyDescent="0.2">
      <c r="A1002" s="687"/>
      <c r="B1002" s="458"/>
      <c r="C1002" s="458"/>
      <c r="D1002" s="458"/>
      <c r="E1002" s="688"/>
      <c r="F1002" s="687"/>
      <c r="G1002" s="687"/>
      <c r="H1002" s="687"/>
      <c r="I1002" s="60"/>
      <c r="J1002" s="15"/>
      <c r="K1002" s="23"/>
      <c r="L1002" s="23"/>
      <c r="M1002" s="11"/>
      <c r="N1002" s="26"/>
      <c r="O1002" s="60"/>
      <c r="P1002" s="60"/>
      <c r="Q1002" s="60"/>
      <c r="R1002" s="7"/>
      <c r="S1002" s="23"/>
      <c r="T1002" s="60"/>
      <c r="U1002" s="60"/>
    </row>
    <row r="1003" spans="1:21" s="1" customFormat="1" x14ac:dyDescent="0.2">
      <c r="A1003" s="687"/>
      <c r="B1003" s="458"/>
      <c r="C1003" s="458"/>
      <c r="D1003" s="458"/>
      <c r="E1003" s="688"/>
      <c r="F1003" s="687"/>
      <c r="G1003" s="687"/>
      <c r="H1003" s="687"/>
      <c r="I1003" s="60"/>
      <c r="J1003" s="15"/>
      <c r="K1003" s="23"/>
      <c r="L1003" s="23"/>
      <c r="M1003" s="11"/>
      <c r="N1003" s="26"/>
      <c r="O1003" s="60"/>
      <c r="P1003" s="60"/>
      <c r="Q1003" s="60"/>
      <c r="R1003" s="7"/>
      <c r="S1003" s="23"/>
      <c r="T1003" s="60"/>
      <c r="U1003" s="60"/>
    </row>
    <row r="1004" spans="1:21" s="1" customFormat="1" x14ac:dyDescent="0.2">
      <c r="A1004" s="687"/>
      <c r="B1004" s="458"/>
      <c r="C1004" s="458"/>
      <c r="D1004" s="458"/>
      <c r="E1004" s="688"/>
      <c r="F1004" s="687"/>
      <c r="G1004" s="687"/>
      <c r="H1004" s="687"/>
      <c r="I1004" s="60"/>
      <c r="J1004" s="15"/>
      <c r="K1004" s="23"/>
      <c r="L1004" s="23"/>
      <c r="M1004" s="11"/>
      <c r="N1004" s="26"/>
      <c r="O1004" s="60"/>
      <c r="P1004" s="60"/>
      <c r="Q1004" s="60"/>
      <c r="R1004" s="7"/>
      <c r="S1004" s="23"/>
      <c r="T1004" s="60"/>
      <c r="U1004" s="60"/>
    </row>
    <row r="1005" spans="1:21" s="1" customFormat="1" x14ac:dyDescent="0.2">
      <c r="A1005" s="687"/>
      <c r="B1005" s="458"/>
      <c r="C1005" s="458"/>
      <c r="D1005" s="458"/>
      <c r="E1005" s="688"/>
      <c r="F1005" s="687"/>
      <c r="G1005" s="687"/>
      <c r="H1005" s="687"/>
      <c r="I1005" s="60"/>
      <c r="J1005" s="15"/>
      <c r="K1005" s="23"/>
      <c r="L1005" s="23"/>
      <c r="M1005" s="11"/>
      <c r="N1005" s="26"/>
      <c r="O1005" s="60"/>
      <c r="P1005" s="60"/>
      <c r="Q1005" s="60"/>
      <c r="R1005" s="7"/>
      <c r="S1005" s="23"/>
      <c r="T1005" s="60"/>
      <c r="U1005" s="60"/>
    </row>
    <row r="1006" spans="1:21" s="1" customFormat="1" x14ac:dyDescent="0.2">
      <c r="A1006" s="687"/>
      <c r="B1006" s="458"/>
      <c r="C1006" s="458"/>
      <c r="D1006" s="458"/>
      <c r="E1006" s="688"/>
      <c r="F1006" s="687"/>
      <c r="G1006" s="687"/>
      <c r="H1006" s="687"/>
      <c r="I1006" s="60"/>
      <c r="J1006" s="15"/>
      <c r="K1006" s="23"/>
      <c r="L1006" s="23"/>
      <c r="M1006" s="11"/>
      <c r="N1006" s="26"/>
      <c r="O1006" s="60"/>
      <c r="P1006" s="60"/>
      <c r="Q1006" s="60"/>
      <c r="R1006" s="7"/>
      <c r="S1006" s="23"/>
      <c r="T1006" s="60"/>
      <c r="U1006" s="60"/>
    </row>
    <row r="1007" spans="1:21" s="1" customFormat="1" x14ac:dyDescent="0.2">
      <c r="A1007" s="687"/>
      <c r="B1007" s="458"/>
      <c r="C1007" s="458"/>
      <c r="D1007" s="458"/>
      <c r="E1007" s="688"/>
      <c r="F1007" s="687"/>
      <c r="G1007" s="687"/>
      <c r="H1007" s="687"/>
      <c r="I1007" s="60"/>
      <c r="J1007" s="15"/>
      <c r="K1007" s="23"/>
      <c r="L1007" s="23"/>
      <c r="M1007" s="11"/>
      <c r="N1007" s="26"/>
      <c r="O1007" s="60"/>
      <c r="P1007" s="60"/>
      <c r="Q1007" s="60"/>
      <c r="R1007" s="7"/>
      <c r="S1007" s="23"/>
      <c r="T1007" s="60"/>
      <c r="U1007" s="60"/>
    </row>
    <row r="1008" spans="1:21" s="1" customFormat="1" x14ac:dyDescent="0.2">
      <c r="A1008" s="687"/>
      <c r="B1008" s="458"/>
      <c r="C1008" s="458"/>
      <c r="D1008" s="458"/>
      <c r="E1008" s="688"/>
      <c r="F1008" s="687"/>
      <c r="G1008" s="687"/>
      <c r="H1008" s="687"/>
      <c r="I1008" s="60"/>
      <c r="J1008" s="15"/>
      <c r="K1008" s="23"/>
      <c r="L1008" s="23"/>
      <c r="M1008" s="11"/>
      <c r="N1008" s="26"/>
      <c r="O1008" s="60"/>
      <c r="P1008" s="60"/>
      <c r="Q1008" s="60"/>
      <c r="R1008" s="7"/>
      <c r="S1008" s="23"/>
      <c r="T1008" s="60"/>
      <c r="U1008" s="60"/>
    </row>
    <row r="1009" spans="1:21" s="1" customFormat="1" x14ac:dyDescent="0.2">
      <c r="A1009" s="687"/>
      <c r="B1009" s="458"/>
      <c r="C1009" s="458"/>
      <c r="D1009" s="458"/>
      <c r="E1009" s="688"/>
      <c r="F1009" s="687"/>
      <c r="G1009" s="687"/>
      <c r="H1009" s="687"/>
      <c r="I1009" s="60"/>
      <c r="J1009" s="15"/>
      <c r="K1009" s="23"/>
      <c r="L1009" s="23"/>
      <c r="M1009" s="11"/>
      <c r="N1009" s="26"/>
      <c r="O1009" s="60"/>
      <c r="P1009" s="60"/>
      <c r="Q1009" s="60"/>
      <c r="R1009" s="7"/>
      <c r="S1009" s="23"/>
      <c r="T1009" s="60"/>
      <c r="U1009" s="60"/>
    </row>
    <row r="1010" spans="1:21" s="1" customFormat="1" x14ac:dyDescent="0.2">
      <c r="A1010" s="687"/>
      <c r="B1010" s="458"/>
      <c r="C1010" s="458"/>
      <c r="D1010" s="458"/>
      <c r="E1010" s="688"/>
      <c r="F1010" s="687"/>
      <c r="G1010" s="687"/>
      <c r="H1010" s="687"/>
      <c r="I1010" s="60"/>
      <c r="J1010" s="15"/>
      <c r="K1010" s="23"/>
      <c r="L1010" s="23"/>
      <c r="M1010" s="11"/>
      <c r="N1010" s="26"/>
      <c r="O1010" s="60"/>
      <c r="P1010" s="60"/>
      <c r="Q1010" s="60"/>
      <c r="R1010" s="7"/>
      <c r="S1010" s="23"/>
      <c r="T1010" s="60"/>
      <c r="U1010" s="60"/>
    </row>
    <row r="1011" spans="1:21" s="1" customFormat="1" x14ac:dyDescent="0.2">
      <c r="A1011" s="687"/>
      <c r="B1011" s="458"/>
      <c r="C1011" s="458"/>
      <c r="D1011" s="458"/>
      <c r="E1011" s="688"/>
      <c r="F1011" s="687"/>
      <c r="G1011" s="687"/>
      <c r="H1011" s="687"/>
      <c r="I1011" s="60"/>
      <c r="J1011" s="15"/>
      <c r="K1011" s="23"/>
      <c r="L1011" s="23"/>
      <c r="M1011" s="11"/>
      <c r="N1011" s="26"/>
      <c r="O1011" s="60"/>
      <c r="P1011" s="60"/>
      <c r="Q1011" s="60"/>
      <c r="R1011" s="7"/>
      <c r="S1011" s="23"/>
      <c r="T1011" s="60"/>
      <c r="U1011" s="60"/>
    </row>
    <row r="1012" spans="1:21" s="1" customFormat="1" x14ac:dyDescent="0.2">
      <c r="A1012" s="687"/>
      <c r="B1012" s="458"/>
      <c r="C1012" s="458"/>
      <c r="D1012" s="458"/>
      <c r="E1012" s="688"/>
      <c r="F1012" s="687"/>
      <c r="G1012" s="687"/>
      <c r="H1012" s="687"/>
      <c r="I1012" s="60"/>
      <c r="J1012" s="15"/>
      <c r="K1012" s="23"/>
      <c r="L1012" s="23"/>
      <c r="M1012" s="11"/>
      <c r="N1012" s="26"/>
      <c r="O1012" s="60"/>
      <c r="P1012" s="60"/>
      <c r="Q1012" s="60"/>
      <c r="R1012" s="7"/>
      <c r="S1012" s="23"/>
      <c r="T1012" s="60"/>
      <c r="U1012" s="60"/>
    </row>
    <row r="1013" spans="1:21" s="1" customFormat="1" x14ac:dyDescent="0.2">
      <c r="A1013" s="687"/>
      <c r="B1013" s="458"/>
      <c r="C1013" s="458"/>
      <c r="D1013" s="458"/>
      <c r="E1013" s="688"/>
      <c r="F1013" s="687"/>
      <c r="G1013" s="687"/>
      <c r="H1013" s="687"/>
      <c r="I1013" s="60"/>
      <c r="J1013" s="15"/>
      <c r="K1013" s="23"/>
      <c r="L1013" s="23"/>
      <c r="M1013" s="11"/>
      <c r="N1013" s="26"/>
      <c r="O1013" s="60"/>
      <c r="P1013" s="60"/>
      <c r="Q1013" s="60"/>
      <c r="R1013" s="7"/>
      <c r="S1013" s="23"/>
      <c r="T1013" s="60"/>
      <c r="U1013" s="60"/>
    </row>
    <row r="1014" spans="1:21" s="1" customFormat="1" x14ac:dyDescent="0.2">
      <c r="A1014" s="687"/>
      <c r="B1014" s="458"/>
      <c r="C1014" s="458"/>
      <c r="D1014" s="458"/>
      <c r="E1014" s="688"/>
      <c r="F1014" s="687"/>
      <c r="G1014" s="687"/>
      <c r="H1014" s="687"/>
      <c r="I1014" s="60"/>
      <c r="J1014" s="15"/>
      <c r="K1014" s="23"/>
      <c r="L1014" s="23"/>
      <c r="M1014" s="11"/>
      <c r="N1014" s="26"/>
      <c r="O1014" s="60"/>
      <c r="P1014" s="60"/>
      <c r="Q1014" s="60"/>
      <c r="R1014" s="7"/>
      <c r="S1014" s="23"/>
      <c r="T1014" s="60"/>
      <c r="U1014" s="60"/>
    </row>
    <row r="1015" spans="1:21" s="1" customFormat="1" x14ac:dyDescent="0.2">
      <c r="A1015" s="687"/>
      <c r="B1015" s="458"/>
      <c r="C1015" s="458"/>
      <c r="D1015" s="458"/>
      <c r="E1015" s="688"/>
      <c r="F1015" s="687"/>
      <c r="G1015" s="687"/>
      <c r="H1015" s="687"/>
      <c r="I1015" s="60"/>
      <c r="J1015" s="15"/>
      <c r="K1015" s="23"/>
      <c r="L1015" s="23"/>
      <c r="M1015" s="11"/>
      <c r="N1015" s="26"/>
      <c r="O1015" s="60"/>
      <c r="P1015" s="60"/>
      <c r="Q1015" s="60"/>
      <c r="R1015" s="7"/>
      <c r="S1015" s="23"/>
      <c r="T1015" s="60"/>
      <c r="U1015" s="60"/>
    </row>
    <row r="1016" spans="1:21" s="1" customFormat="1" x14ac:dyDescent="0.2">
      <c r="A1016" s="687"/>
      <c r="B1016" s="458"/>
      <c r="C1016" s="458"/>
      <c r="D1016" s="458"/>
      <c r="E1016" s="688"/>
      <c r="F1016" s="687"/>
      <c r="G1016" s="687"/>
      <c r="H1016" s="687"/>
      <c r="I1016" s="60"/>
      <c r="J1016" s="15"/>
      <c r="K1016" s="23"/>
      <c r="L1016" s="23"/>
      <c r="M1016" s="11"/>
      <c r="N1016" s="26"/>
      <c r="O1016" s="60"/>
      <c r="P1016" s="60"/>
      <c r="Q1016" s="60"/>
      <c r="R1016" s="7"/>
      <c r="S1016" s="23"/>
      <c r="T1016" s="60"/>
      <c r="U1016" s="60"/>
    </row>
    <row r="1017" spans="1:21" s="1" customFormat="1" x14ac:dyDescent="0.2">
      <c r="A1017" s="687"/>
      <c r="B1017" s="458"/>
      <c r="C1017" s="458"/>
      <c r="D1017" s="458"/>
      <c r="E1017" s="688"/>
      <c r="F1017" s="687"/>
      <c r="G1017" s="687"/>
      <c r="H1017" s="687"/>
      <c r="I1017" s="60"/>
      <c r="J1017" s="15"/>
      <c r="K1017" s="23"/>
      <c r="L1017" s="23"/>
      <c r="M1017" s="11"/>
      <c r="N1017" s="26"/>
      <c r="O1017" s="60"/>
      <c r="P1017" s="60"/>
      <c r="Q1017" s="60"/>
      <c r="R1017" s="7"/>
      <c r="S1017" s="23"/>
      <c r="T1017" s="60"/>
      <c r="U1017" s="60"/>
    </row>
    <row r="1018" spans="1:21" s="1" customFormat="1" x14ac:dyDescent="0.2">
      <c r="A1018" s="687"/>
      <c r="B1018" s="458"/>
      <c r="C1018" s="458"/>
      <c r="D1018" s="458"/>
      <c r="E1018" s="688"/>
      <c r="F1018" s="687"/>
      <c r="G1018" s="687"/>
      <c r="H1018" s="687"/>
      <c r="I1018" s="60"/>
      <c r="J1018" s="15"/>
      <c r="K1018" s="23"/>
      <c r="L1018" s="23"/>
      <c r="M1018" s="11"/>
      <c r="N1018" s="26"/>
      <c r="O1018" s="60"/>
      <c r="P1018" s="60"/>
      <c r="Q1018" s="60"/>
      <c r="R1018" s="7"/>
      <c r="S1018" s="23"/>
      <c r="T1018" s="60"/>
      <c r="U1018" s="60"/>
    </row>
    <row r="1019" spans="1:21" s="1" customFormat="1" x14ac:dyDescent="0.2">
      <c r="A1019" s="687"/>
      <c r="B1019" s="458"/>
      <c r="C1019" s="458"/>
      <c r="D1019" s="458"/>
      <c r="E1019" s="688"/>
      <c r="F1019" s="687"/>
      <c r="G1019" s="687"/>
      <c r="H1019" s="687"/>
      <c r="I1019" s="60"/>
      <c r="J1019" s="15"/>
      <c r="K1019" s="23"/>
      <c r="L1019" s="23"/>
      <c r="M1019" s="11"/>
      <c r="N1019" s="26"/>
      <c r="O1019" s="60"/>
      <c r="P1019" s="60"/>
      <c r="Q1019" s="60"/>
      <c r="R1019" s="7"/>
      <c r="S1019" s="23"/>
      <c r="T1019" s="60"/>
      <c r="U1019" s="60"/>
    </row>
    <row r="1020" spans="1:21" s="1" customFormat="1" x14ac:dyDescent="0.2">
      <c r="A1020" s="687"/>
      <c r="B1020" s="458"/>
      <c r="C1020" s="458"/>
      <c r="D1020" s="458"/>
      <c r="E1020" s="688"/>
      <c r="F1020" s="687"/>
      <c r="G1020" s="687"/>
      <c r="H1020" s="687"/>
      <c r="I1020" s="60"/>
      <c r="J1020" s="15"/>
      <c r="K1020" s="23"/>
      <c r="L1020" s="23"/>
      <c r="M1020" s="11"/>
      <c r="N1020" s="26"/>
      <c r="O1020" s="60"/>
      <c r="P1020" s="60"/>
      <c r="Q1020" s="60"/>
      <c r="R1020" s="7"/>
      <c r="S1020" s="23"/>
      <c r="T1020" s="60"/>
      <c r="U1020" s="60"/>
    </row>
    <row r="1021" spans="1:21" s="1" customFormat="1" x14ac:dyDescent="0.2">
      <c r="A1021" s="687"/>
      <c r="B1021" s="458"/>
      <c r="C1021" s="458"/>
      <c r="D1021" s="458"/>
      <c r="E1021" s="688"/>
      <c r="F1021" s="687"/>
      <c r="G1021" s="687"/>
      <c r="H1021" s="687"/>
      <c r="I1021" s="60"/>
      <c r="J1021" s="15"/>
      <c r="K1021" s="23"/>
      <c r="L1021" s="23"/>
      <c r="M1021" s="11"/>
      <c r="N1021" s="26"/>
      <c r="O1021" s="60"/>
      <c r="P1021" s="60"/>
      <c r="Q1021" s="60"/>
      <c r="R1021" s="7"/>
      <c r="S1021" s="23"/>
      <c r="T1021" s="60"/>
      <c r="U1021" s="60"/>
    </row>
    <row r="1022" spans="1:21" s="1" customFormat="1" x14ac:dyDescent="0.2">
      <c r="A1022" s="687"/>
      <c r="B1022" s="458"/>
      <c r="C1022" s="458"/>
      <c r="D1022" s="458"/>
      <c r="E1022" s="688"/>
      <c r="F1022" s="687"/>
      <c r="G1022" s="687"/>
      <c r="H1022" s="687"/>
      <c r="I1022" s="60"/>
      <c r="J1022" s="15"/>
      <c r="K1022" s="23"/>
      <c r="L1022" s="23"/>
      <c r="M1022" s="11"/>
      <c r="N1022" s="26"/>
      <c r="O1022" s="60"/>
      <c r="P1022" s="60"/>
      <c r="Q1022" s="60"/>
      <c r="R1022" s="7"/>
      <c r="S1022" s="23"/>
      <c r="T1022" s="60"/>
      <c r="U1022" s="60"/>
    </row>
    <row r="1023" spans="1:21" s="1" customFormat="1" x14ac:dyDescent="0.2">
      <c r="A1023" s="687"/>
      <c r="B1023" s="458"/>
      <c r="C1023" s="458"/>
      <c r="D1023" s="458"/>
      <c r="E1023" s="688"/>
      <c r="F1023" s="687"/>
      <c r="G1023" s="687"/>
      <c r="H1023" s="687"/>
      <c r="I1023" s="60"/>
      <c r="J1023" s="15"/>
      <c r="K1023" s="23"/>
      <c r="L1023" s="23"/>
      <c r="M1023" s="11"/>
      <c r="N1023" s="26"/>
      <c r="O1023" s="60"/>
      <c r="P1023" s="60"/>
      <c r="Q1023" s="60"/>
      <c r="R1023" s="7"/>
      <c r="S1023" s="23"/>
      <c r="T1023" s="60"/>
      <c r="U1023" s="60"/>
    </row>
    <row r="1024" spans="1:21" s="1" customFormat="1" x14ac:dyDescent="0.2">
      <c r="A1024" s="687"/>
      <c r="B1024" s="458"/>
      <c r="C1024" s="458"/>
      <c r="D1024" s="458"/>
      <c r="E1024" s="688"/>
      <c r="F1024" s="687"/>
      <c r="G1024" s="687"/>
      <c r="H1024" s="687"/>
      <c r="I1024" s="60"/>
      <c r="J1024" s="15"/>
      <c r="K1024" s="23"/>
      <c r="L1024" s="23"/>
      <c r="M1024" s="11"/>
      <c r="N1024" s="26"/>
      <c r="O1024" s="60"/>
      <c r="P1024" s="60"/>
      <c r="Q1024" s="60"/>
      <c r="R1024" s="7"/>
      <c r="S1024" s="23"/>
      <c r="T1024" s="60"/>
      <c r="U1024" s="60"/>
    </row>
    <row r="1025" spans="1:21" s="1" customFormat="1" x14ac:dyDescent="0.2">
      <c r="A1025" s="687"/>
      <c r="B1025" s="458"/>
      <c r="C1025" s="458"/>
      <c r="D1025" s="458"/>
      <c r="E1025" s="688"/>
      <c r="F1025" s="687"/>
      <c r="G1025" s="687"/>
      <c r="H1025" s="687"/>
      <c r="I1025" s="60"/>
      <c r="J1025" s="15"/>
      <c r="K1025" s="23"/>
      <c r="L1025" s="23"/>
      <c r="M1025" s="11"/>
      <c r="N1025" s="26"/>
      <c r="O1025" s="60"/>
      <c r="P1025" s="60"/>
      <c r="Q1025" s="60"/>
      <c r="R1025" s="7"/>
      <c r="S1025" s="23"/>
      <c r="T1025" s="60"/>
      <c r="U1025" s="60"/>
    </row>
    <row r="1026" spans="1:21" s="1" customFormat="1" x14ac:dyDescent="0.2">
      <c r="A1026" s="687"/>
      <c r="B1026" s="458"/>
      <c r="C1026" s="458"/>
      <c r="D1026" s="458"/>
      <c r="E1026" s="688"/>
      <c r="F1026" s="687"/>
      <c r="G1026" s="687"/>
      <c r="H1026" s="687"/>
      <c r="I1026" s="60"/>
      <c r="J1026" s="15"/>
      <c r="K1026" s="23"/>
      <c r="L1026" s="23"/>
      <c r="M1026" s="11"/>
      <c r="N1026" s="26"/>
      <c r="O1026" s="60"/>
      <c r="P1026" s="60"/>
      <c r="Q1026" s="60"/>
      <c r="R1026" s="7"/>
      <c r="S1026" s="23"/>
      <c r="T1026" s="60"/>
      <c r="U1026" s="60"/>
    </row>
    <row r="1027" spans="1:21" s="1" customFormat="1" x14ac:dyDescent="0.2">
      <c r="A1027" s="687"/>
      <c r="B1027" s="458"/>
      <c r="C1027" s="458"/>
      <c r="D1027" s="458"/>
      <c r="E1027" s="688"/>
      <c r="F1027" s="687"/>
      <c r="G1027" s="687"/>
      <c r="H1027" s="687"/>
      <c r="I1027" s="60"/>
      <c r="J1027" s="15"/>
      <c r="K1027" s="23"/>
      <c r="L1027" s="23"/>
      <c r="M1027" s="11"/>
      <c r="N1027" s="26"/>
      <c r="O1027" s="60"/>
      <c r="P1027" s="60"/>
      <c r="Q1027" s="60"/>
      <c r="R1027" s="7"/>
      <c r="S1027" s="23"/>
      <c r="T1027" s="60"/>
      <c r="U1027" s="60"/>
    </row>
    <row r="1028" spans="1:21" s="1" customFormat="1" x14ac:dyDescent="0.2">
      <c r="A1028" s="687"/>
      <c r="B1028" s="458"/>
      <c r="C1028" s="458"/>
      <c r="D1028" s="458"/>
      <c r="E1028" s="688"/>
      <c r="F1028" s="687"/>
      <c r="G1028" s="687"/>
      <c r="H1028" s="687"/>
      <c r="I1028" s="60"/>
      <c r="J1028" s="15"/>
      <c r="K1028" s="23"/>
      <c r="L1028" s="23"/>
      <c r="M1028" s="11"/>
      <c r="N1028" s="26"/>
      <c r="O1028" s="60"/>
      <c r="P1028" s="60"/>
      <c r="Q1028" s="60"/>
      <c r="R1028" s="7"/>
      <c r="S1028" s="23"/>
      <c r="T1028" s="60"/>
      <c r="U1028" s="60"/>
    </row>
    <row r="1029" spans="1:21" s="1" customFormat="1" x14ac:dyDescent="0.2">
      <c r="A1029" s="687"/>
      <c r="B1029" s="458"/>
      <c r="C1029" s="458"/>
      <c r="D1029" s="458"/>
      <c r="E1029" s="688"/>
      <c r="F1029" s="687"/>
      <c r="G1029" s="687"/>
      <c r="H1029" s="687"/>
      <c r="I1029" s="60"/>
      <c r="J1029" s="15"/>
      <c r="K1029" s="23"/>
      <c r="L1029" s="23"/>
      <c r="M1029" s="11"/>
      <c r="N1029" s="26"/>
      <c r="O1029" s="60"/>
      <c r="P1029" s="60"/>
      <c r="Q1029" s="60"/>
      <c r="R1029" s="7"/>
      <c r="S1029" s="23"/>
      <c r="T1029" s="60"/>
      <c r="U1029" s="60"/>
    </row>
    <row r="1030" spans="1:21" s="1" customFormat="1" x14ac:dyDescent="0.2">
      <c r="A1030" s="687"/>
      <c r="B1030" s="458"/>
      <c r="C1030" s="458"/>
      <c r="D1030" s="458"/>
      <c r="E1030" s="688"/>
      <c r="F1030" s="687"/>
      <c r="G1030" s="687"/>
      <c r="H1030" s="687"/>
      <c r="I1030" s="60"/>
      <c r="J1030" s="15"/>
      <c r="K1030" s="23"/>
      <c r="L1030" s="23"/>
      <c r="M1030" s="11"/>
      <c r="N1030" s="26"/>
      <c r="O1030" s="60"/>
      <c r="P1030" s="60"/>
      <c r="Q1030" s="60"/>
      <c r="R1030" s="7"/>
      <c r="S1030" s="23"/>
      <c r="T1030" s="60"/>
      <c r="U1030" s="60"/>
    </row>
    <row r="1031" spans="1:21" s="1" customFormat="1" x14ac:dyDescent="0.2">
      <c r="A1031" s="687"/>
      <c r="B1031" s="458"/>
      <c r="C1031" s="458"/>
      <c r="D1031" s="458"/>
      <c r="E1031" s="688"/>
      <c r="F1031" s="687"/>
      <c r="G1031" s="687"/>
      <c r="H1031" s="687"/>
      <c r="I1031" s="60"/>
      <c r="J1031" s="15"/>
      <c r="K1031" s="23"/>
      <c r="L1031" s="23"/>
      <c r="M1031" s="11"/>
      <c r="N1031" s="26"/>
      <c r="O1031" s="60"/>
      <c r="P1031" s="60"/>
      <c r="Q1031" s="60"/>
      <c r="R1031" s="7"/>
      <c r="S1031" s="23"/>
      <c r="T1031" s="60"/>
      <c r="U1031" s="60"/>
    </row>
    <row r="1032" spans="1:21" s="1" customFormat="1" x14ac:dyDescent="0.2">
      <c r="A1032" s="687"/>
      <c r="B1032" s="458"/>
      <c r="C1032" s="458"/>
      <c r="D1032" s="458"/>
      <c r="E1032" s="688"/>
      <c r="F1032" s="687"/>
      <c r="G1032" s="687"/>
      <c r="H1032" s="687"/>
      <c r="I1032" s="60"/>
      <c r="J1032" s="15"/>
      <c r="K1032" s="23"/>
      <c r="L1032" s="23"/>
      <c r="M1032" s="11"/>
      <c r="N1032" s="26"/>
      <c r="O1032" s="60"/>
      <c r="P1032" s="60"/>
      <c r="Q1032" s="60"/>
      <c r="R1032" s="7"/>
      <c r="S1032" s="23"/>
      <c r="T1032" s="60"/>
      <c r="U1032" s="60"/>
    </row>
    <row r="1033" spans="1:21" s="1" customFormat="1" x14ac:dyDescent="0.2">
      <c r="A1033" s="687"/>
      <c r="B1033" s="458"/>
      <c r="C1033" s="458"/>
      <c r="D1033" s="458"/>
      <c r="E1033" s="688"/>
      <c r="F1033" s="687"/>
      <c r="G1033" s="687"/>
      <c r="H1033" s="687"/>
      <c r="I1033" s="60"/>
      <c r="J1033" s="15"/>
      <c r="K1033" s="23"/>
      <c r="L1033" s="23"/>
      <c r="M1033" s="11"/>
      <c r="N1033" s="26"/>
      <c r="O1033" s="60"/>
      <c r="P1033" s="60"/>
      <c r="Q1033" s="60"/>
      <c r="R1033" s="7"/>
      <c r="S1033" s="23"/>
      <c r="T1033" s="60"/>
      <c r="U1033" s="60"/>
    </row>
    <row r="1034" spans="1:21" s="1" customFormat="1" x14ac:dyDescent="0.2">
      <c r="A1034" s="687"/>
      <c r="B1034" s="458"/>
      <c r="C1034" s="458"/>
      <c r="D1034" s="458"/>
      <c r="E1034" s="688"/>
      <c r="F1034" s="687"/>
      <c r="G1034" s="687"/>
      <c r="H1034" s="687"/>
      <c r="I1034" s="60"/>
      <c r="J1034" s="15"/>
      <c r="K1034" s="23"/>
      <c r="L1034" s="23"/>
      <c r="M1034" s="11"/>
      <c r="N1034" s="26"/>
      <c r="O1034" s="60"/>
      <c r="P1034" s="60"/>
      <c r="Q1034" s="60"/>
      <c r="R1034" s="7"/>
      <c r="S1034" s="23"/>
      <c r="T1034" s="60"/>
      <c r="U1034" s="60"/>
    </row>
    <row r="1035" spans="1:21" s="1" customFormat="1" x14ac:dyDescent="0.2">
      <c r="A1035" s="687"/>
      <c r="B1035" s="458"/>
      <c r="C1035" s="458"/>
      <c r="D1035" s="458"/>
      <c r="E1035" s="688"/>
      <c r="F1035" s="687"/>
      <c r="G1035" s="687"/>
      <c r="H1035" s="687"/>
      <c r="I1035" s="60"/>
      <c r="J1035" s="15"/>
      <c r="K1035" s="23"/>
      <c r="L1035" s="23"/>
      <c r="M1035" s="11"/>
      <c r="N1035" s="26"/>
      <c r="O1035" s="60"/>
      <c r="P1035" s="60"/>
      <c r="Q1035" s="60"/>
      <c r="R1035" s="7"/>
      <c r="S1035" s="23"/>
      <c r="T1035" s="60"/>
      <c r="U1035" s="60"/>
    </row>
    <row r="1036" spans="1:21" s="1" customFormat="1" x14ac:dyDescent="0.2">
      <c r="A1036" s="687"/>
      <c r="B1036" s="458"/>
      <c r="C1036" s="458"/>
      <c r="D1036" s="458"/>
      <c r="E1036" s="688"/>
      <c r="F1036" s="687"/>
      <c r="G1036" s="687"/>
      <c r="H1036" s="687"/>
      <c r="I1036" s="60"/>
      <c r="J1036" s="15"/>
      <c r="K1036" s="23"/>
      <c r="L1036" s="23"/>
      <c r="M1036" s="11"/>
      <c r="N1036" s="26"/>
      <c r="O1036" s="60"/>
      <c r="P1036" s="60"/>
      <c r="Q1036" s="60"/>
      <c r="R1036" s="7"/>
      <c r="S1036" s="23"/>
      <c r="T1036" s="60"/>
      <c r="U1036" s="60"/>
    </row>
    <row r="1037" spans="1:21" s="1" customFormat="1" x14ac:dyDescent="0.2">
      <c r="A1037" s="687"/>
      <c r="B1037" s="458"/>
      <c r="C1037" s="458"/>
      <c r="D1037" s="458"/>
      <c r="E1037" s="688"/>
      <c r="F1037" s="687"/>
      <c r="G1037" s="687"/>
      <c r="H1037" s="687"/>
      <c r="I1037" s="60"/>
      <c r="J1037" s="15"/>
      <c r="K1037" s="23"/>
      <c r="L1037" s="23"/>
      <c r="M1037" s="11"/>
      <c r="N1037" s="26"/>
      <c r="O1037" s="60"/>
      <c r="P1037" s="60"/>
      <c r="Q1037" s="60"/>
      <c r="R1037" s="7"/>
      <c r="S1037" s="23"/>
      <c r="T1037" s="60"/>
      <c r="U1037" s="60"/>
    </row>
    <row r="1038" spans="1:21" s="1" customFormat="1" x14ac:dyDescent="0.2">
      <c r="A1038" s="687"/>
      <c r="B1038" s="458"/>
      <c r="C1038" s="458"/>
      <c r="D1038" s="458"/>
      <c r="E1038" s="688"/>
      <c r="F1038" s="687"/>
      <c r="G1038" s="687"/>
      <c r="H1038" s="687"/>
      <c r="I1038" s="60"/>
      <c r="J1038" s="15"/>
      <c r="K1038" s="23"/>
      <c r="L1038" s="23"/>
      <c r="M1038" s="11"/>
      <c r="N1038" s="26"/>
      <c r="O1038" s="60"/>
      <c r="P1038" s="60"/>
      <c r="Q1038" s="60"/>
      <c r="R1038" s="7"/>
      <c r="S1038" s="23"/>
      <c r="T1038" s="60"/>
      <c r="U1038" s="60"/>
    </row>
    <row r="1039" spans="1:21" s="1" customFormat="1" x14ac:dyDescent="0.2">
      <c r="A1039" s="687"/>
      <c r="B1039" s="458"/>
      <c r="C1039" s="458"/>
      <c r="D1039" s="458"/>
      <c r="E1039" s="688"/>
      <c r="F1039" s="687"/>
      <c r="G1039" s="687"/>
      <c r="H1039" s="687"/>
      <c r="I1039" s="60"/>
      <c r="J1039" s="15"/>
      <c r="K1039" s="23"/>
      <c r="L1039" s="23"/>
      <c r="M1039" s="11"/>
      <c r="N1039" s="26"/>
      <c r="O1039" s="60"/>
      <c r="P1039" s="60"/>
      <c r="Q1039" s="60"/>
      <c r="R1039" s="7"/>
      <c r="S1039" s="23"/>
      <c r="T1039" s="60"/>
      <c r="U1039" s="60"/>
    </row>
    <row r="1040" spans="1:21" s="1" customFormat="1" x14ac:dyDescent="0.2">
      <c r="A1040" s="687"/>
      <c r="B1040" s="458"/>
      <c r="C1040" s="458"/>
      <c r="D1040" s="458"/>
      <c r="E1040" s="688"/>
      <c r="F1040" s="687"/>
      <c r="G1040" s="687"/>
      <c r="H1040" s="687"/>
      <c r="I1040" s="60"/>
      <c r="J1040" s="15"/>
      <c r="K1040" s="23"/>
      <c r="L1040" s="23"/>
      <c r="M1040" s="11"/>
      <c r="N1040" s="26"/>
      <c r="O1040" s="60"/>
      <c r="P1040" s="60"/>
      <c r="Q1040" s="60"/>
      <c r="R1040" s="7"/>
      <c r="S1040" s="23"/>
      <c r="T1040" s="60"/>
      <c r="U1040" s="60"/>
    </row>
    <row r="1041" spans="1:21" s="1" customFormat="1" x14ac:dyDescent="0.2">
      <c r="A1041" s="687"/>
      <c r="B1041" s="458"/>
      <c r="C1041" s="458"/>
      <c r="D1041" s="458"/>
      <c r="E1041" s="688"/>
      <c r="F1041" s="687"/>
      <c r="G1041" s="687"/>
      <c r="H1041" s="687"/>
      <c r="I1041" s="60"/>
      <c r="J1041" s="15"/>
      <c r="K1041" s="23"/>
      <c r="L1041" s="23"/>
      <c r="M1041" s="11"/>
      <c r="N1041" s="26"/>
      <c r="O1041" s="60"/>
      <c r="P1041" s="60"/>
      <c r="Q1041" s="60"/>
      <c r="R1041" s="7"/>
      <c r="S1041" s="23"/>
      <c r="T1041" s="60"/>
      <c r="U1041" s="60"/>
    </row>
    <row r="1042" spans="1:21" s="1" customFormat="1" x14ac:dyDescent="0.2">
      <c r="A1042" s="687"/>
      <c r="B1042" s="458"/>
      <c r="C1042" s="458"/>
      <c r="D1042" s="458"/>
      <c r="E1042" s="688"/>
      <c r="F1042" s="687"/>
      <c r="G1042" s="687"/>
      <c r="H1042" s="687"/>
      <c r="I1042" s="60"/>
      <c r="J1042" s="15"/>
      <c r="K1042" s="23"/>
      <c r="L1042" s="23"/>
      <c r="M1042" s="11"/>
      <c r="N1042" s="26"/>
      <c r="O1042" s="60"/>
      <c r="P1042" s="60"/>
      <c r="Q1042" s="60"/>
      <c r="R1042" s="7"/>
      <c r="S1042" s="23"/>
      <c r="T1042" s="60"/>
      <c r="U1042" s="60"/>
    </row>
    <row r="1043" spans="1:21" s="1" customFormat="1" x14ac:dyDescent="0.2">
      <c r="A1043" s="687"/>
      <c r="B1043" s="458"/>
      <c r="C1043" s="458"/>
      <c r="D1043" s="458"/>
      <c r="E1043" s="688"/>
      <c r="F1043" s="687"/>
      <c r="G1043" s="687"/>
      <c r="H1043" s="687"/>
      <c r="I1043" s="60"/>
      <c r="J1043" s="15"/>
      <c r="K1043" s="23"/>
      <c r="L1043" s="23"/>
      <c r="M1043" s="11"/>
      <c r="N1043" s="26"/>
      <c r="O1043" s="60"/>
      <c r="P1043" s="60"/>
      <c r="Q1043" s="60"/>
      <c r="R1043" s="7"/>
      <c r="S1043" s="23"/>
      <c r="T1043" s="60"/>
      <c r="U1043" s="60"/>
    </row>
    <row r="1044" spans="1:21" s="1" customFormat="1" x14ac:dyDescent="0.2">
      <c r="A1044" s="687"/>
      <c r="B1044" s="458"/>
      <c r="C1044" s="458"/>
      <c r="D1044" s="458"/>
      <c r="E1044" s="688"/>
      <c r="F1044" s="687"/>
      <c r="G1044" s="687"/>
      <c r="H1044" s="687"/>
      <c r="I1044" s="60"/>
      <c r="J1044" s="15"/>
      <c r="K1044" s="23"/>
      <c r="L1044" s="23"/>
      <c r="M1044" s="11"/>
      <c r="N1044" s="26"/>
      <c r="O1044" s="60"/>
      <c r="P1044" s="60"/>
      <c r="Q1044" s="60"/>
      <c r="R1044" s="7"/>
      <c r="S1044" s="23"/>
      <c r="T1044" s="60"/>
      <c r="U1044" s="60"/>
    </row>
    <row r="1045" spans="1:21" s="1" customFormat="1" x14ac:dyDescent="0.2">
      <c r="A1045" s="687"/>
      <c r="B1045" s="458"/>
      <c r="C1045" s="458"/>
      <c r="D1045" s="458"/>
      <c r="E1045" s="688"/>
      <c r="F1045" s="687"/>
      <c r="G1045" s="687"/>
      <c r="H1045" s="687"/>
      <c r="I1045" s="60"/>
      <c r="J1045" s="15"/>
      <c r="K1045" s="23"/>
      <c r="L1045" s="23"/>
      <c r="M1045" s="11"/>
      <c r="N1045" s="26"/>
      <c r="O1045" s="60"/>
      <c r="P1045" s="60"/>
      <c r="Q1045" s="60"/>
      <c r="R1045" s="7"/>
      <c r="S1045" s="23"/>
      <c r="T1045" s="60"/>
      <c r="U1045" s="60"/>
    </row>
    <row r="1046" spans="1:21" s="1" customFormat="1" x14ac:dyDescent="0.2">
      <c r="A1046" s="687"/>
      <c r="B1046" s="458"/>
      <c r="C1046" s="458"/>
      <c r="D1046" s="458"/>
      <c r="E1046" s="688"/>
      <c r="F1046" s="687"/>
      <c r="G1046" s="687"/>
      <c r="H1046" s="687"/>
      <c r="I1046" s="60"/>
      <c r="J1046" s="15"/>
      <c r="K1046" s="23"/>
      <c r="L1046" s="23"/>
      <c r="M1046" s="11"/>
      <c r="N1046" s="26"/>
      <c r="O1046" s="60"/>
      <c r="P1046" s="60"/>
      <c r="Q1046" s="60"/>
      <c r="R1046" s="7"/>
      <c r="S1046" s="23"/>
      <c r="T1046" s="60"/>
      <c r="U1046" s="60"/>
    </row>
    <row r="1047" spans="1:21" s="1" customFormat="1" x14ac:dyDescent="0.2">
      <c r="A1047" s="687"/>
      <c r="B1047" s="458"/>
      <c r="C1047" s="458"/>
      <c r="D1047" s="458"/>
      <c r="E1047" s="688"/>
      <c r="F1047" s="687"/>
      <c r="G1047" s="687"/>
      <c r="H1047" s="687"/>
      <c r="I1047" s="60"/>
      <c r="J1047" s="15"/>
      <c r="K1047" s="23"/>
      <c r="L1047" s="23"/>
      <c r="M1047" s="11"/>
      <c r="N1047" s="26"/>
      <c r="O1047" s="60"/>
      <c r="P1047" s="60"/>
      <c r="Q1047" s="60"/>
      <c r="R1047" s="7"/>
      <c r="S1047" s="23"/>
      <c r="T1047" s="60"/>
      <c r="U1047" s="60"/>
    </row>
    <row r="1048" spans="1:21" s="1" customFormat="1" x14ac:dyDescent="0.2">
      <c r="A1048" s="687"/>
      <c r="B1048" s="458"/>
      <c r="C1048" s="458"/>
      <c r="D1048" s="458"/>
      <c r="E1048" s="688"/>
      <c r="F1048" s="687"/>
      <c r="G1048" s="687"/>
      <c r="H1048" s="687"/>
      <c r="I1048" s="60"/>
      <c r="J1048" s="15"/>
      <c r="K1048" s="23"/>
      <c r="L1048" s="23"/>
      <c r="M1048" s="11"/>
      <c r="N1048" s="26"/>
      <c r="O1048" s="60"/>
      <c r="P1048" s="60"/>
      <c r="Q1048" s="60"/>
      <c r="R1048" s="7"/>
      <c r="S1048" s="23"/>
      <c r="T1048" s="60"/>
      <c r="U1048" s="60"/>
    </row>
    <row r="1049" spans="1:21" s="1" customFormat="1" x14ac:dyDescent="0.2">
      <c r="A1049" s="687"/>
      <c r="B1049" s="458"/>
      <c r="C1049" s="458"/>
      <c r="D1049" s="458"/>
      <c r="E1049" s="688"/>
      <c r="F1049" s="687"/>
      <c r="G1049" s="687"/>
      <c r="H1049" s="687"/>
      <c r="I1049" s="60"/>
      <c r="J1049" s="15"/>
      <c r="K1049" s="23"/>
      <c r="L1049" s="23"/>
      <c r="M1049" s="11"/>
      <c r="N1049" s="26"/>
      <c r="O1049" s="60"/>
      <c r="P1049" s="60"/>
      <c r="Q1049" s="60"/>
      <c r="R1049" s="7"/>
      <c r="S1049" s="23"/>
      <c r="T1049" s="60"/>
      <c r="U1049" s="60"/>
    </row>
    <row r="1050" spans="1:21" s="1" customFormat="1" x14ac:dyDescent="0.2">
      <c r="A1050" s="687"/>
      <c r="B1050" s="458"/>
      <c r="C1050" s="458"/>
      <c r="D1050" s="458"/>
      <c r="E1050" s="688"/>
      <c r="F1050" s="687"/>
      <c r="G1050" s="687"/>
      <c r="H1050" s="687"/>
      <c r="I1050" s="60"/>
      <c r="J1050" s="15"/>
      <c r="K1050" s="23"/>
      <c r="L1050" s="23"/>
      <c r="M1050" s="11"/>
      <c r="N1050" s="26"/>
      <c r="O1050" s="60"/>
      <c r="P1050" s="60"/>
      <c r="Q1050" s="60"/>
      <c r="R1050" s="7"/>
      <c r="S1050" s="23"/>
      <c r="T1050" s="60"/>
      <c r="U1050" s="60"/>
    </row>
    <row r="1051" spans="1:21" s="1" customFormat="1" x14ac:dyDescent="0.2">
      <c r="A1051" s="687"/>
      <c r="B1051" s="458"/>
      <c r="C1051" s="458"/>
      <c r="D1051" s="458"/>
      <c r="E1051" s="688"/>
      <c r="F1051" s="687"/>
      <c r="G1051" s="687"/>
      <c r="H1051" s="687"/>
      <c r="I1051" s="60"/>
      <c r="J1051" s="15"/>
      <c r="K1051" s="23"/>
      <c r="L1051" s="23"/>
      <c r="M1051" s="11"/>
      <c r="N1051" s="26"/>
      <c r="O1051" s="60"/>
      <c r="P1051" s="60"/>
      <c r="Q1051" s="60"/>
      <c r="R1051" s="7"/>
      <c r="S1051" s="23"/>
      <c r="T1051" s="60"/>
      <c r="U1051" s="60"/>
    </row>
    <row r="1052" spans="1:21" s="1" customFormat="1" x14ac:dyDescent="0.2">
      <c r="A1052" s="687"/>
      <c r="B1052" s="458"/>
      <c r="C1052" s="458"/>
      <c r="D1052" s="458"/>
      <c r="E1052" s="688"/>
      <c r="F1052" s="687"/>
      <c r="G1052" s="687"/>
      <c r="H1052" s="687"/>
      <c r="I1052" s="60"/>
      <c r="J1052" s="15"/>
      <c r="K1052" s="23"/>
      <c r="L1052" s="23"/>
      <c r="M1052" s="11"/>
      <c r="N1052" s="26"/>
      <c r="O1052" s="60"/>
      <c r="P1052" s="60"/>
      <c r="Q1052" s="60"/>
      <c r="R1052" s="7"/>
      <c r="S1052" s="23"/>
      <c r="T1052" s="60"/>
      <c r="U1052" s="60"/>
    </row>
    <row r="1053" spans="1:21" s="1" customFormat="1" x14ac:dyDescent="0.2">
      <c r="A1053" s="687"/>
      <c r="B1053" s="458"/>
      <c r="C1053" s="458"/>
      <c r="D1053" s="458"/>
      <c r="E1053" s="688"/>
      <c r="F1053" s="687"/>
      <c r="G1053" s="687"/>
      <c r="H1053" s="687"/>
      <c r="I1053" s="60"/>
      <c r="J1053" s="15"/>
      <c r="K1053" s="23"/>
      <c r="L1053" s="23"/>
      <c r="M1053" s="11"/>
      <c r="N1053" s="26"/>
      <c r="O1053" s="60"/>
      <c r="P1053" s="60"/>
      <c r="Q1053" s="60"/>
      <c r="R1053" s="7"/>
      <c r="S1053" s="23"/>
      <c r="T1053" s="60"/>
      <c r="U1053" s="60"/>
    </row>
    <row r="1054" spans="1:21" s="1" customFormat="1" x14ac:dyDescent="0.2">
      <c r="A1054" s="687"/>
      <c r="B1054" s="458"/>
      <c r="C1054" s="458"/>
      <c r="D1054" s="458"/>
      <c r="E1054" s="688"/>
      <c r="F1054" s="687"/>
      <c r="G1054" s="687"/>
      <c r="H1054" s="687"/>
      <c r="I1054" s="60"/>
      <c r="J1054" s="15"/>
      <c r="K1054" s="23"/>
      <c r="L1054" s="23"/>
      <c r="M1054" s="11"/>
      <c r="N1054" s="26"/>
      <c r="O1054" s="60"/>
      <c r="P1054" s="60"/>
      <c r="Q1054" s="60"/>
      <c r="R1054" s="7"/>
      <c r="S1054" s="23"/>
      <c r="T1054" s="60"/>
      <c r="U1054" s="60"/>
    </row>
    <row r="1055" spans="1:21" s="1" customFormat="1" x14ac:dyDescent="0.2">
      <c r="A1055" s="687"/>
      <c r="B1055" s="458"/>
      <c r="C1055" s="458"/>
      <c r="D1055" s="458"/>
      <c r="E1055" s="688"/>
      <c r="F1055" s="687"/>
      <c r="G1055" s="687"/>
      <c r="H1055" s="687"/>
      <c r="I1055" s="60"/>
      <c r="J1055" s="15"/>
      <c r="K1055" s="23"/>
      <c r="L1055" s="23"/>
      <c r="M1055" s="11"/>
      <c r="N1055" s="26"/>
      <c r="O1055" s="60"/>
      <c r="P1055" s="60"/>
      <c r="Q1055" s="60"/>
      <c r="R1055" s="7"/>
      <c r="S1055" s="23"/>
      <c r="T1055" s="60"/>
      <c r="U1055" s="60"/>
    </row>
    <row r="1056" spans="1:21" s="1" customFormat="1" x14ac:dyDescent="0.2">
      <c r="A1056" s="687"/>
      <c r="B1056" s="458"/>
      <c r="C1056" s="458"/>
      <c r="D1056" s="458"/>
      <c r="E1056" s="688"/>
      <c r="F1056" s="687"/>
      <c r="G1056" s="687"/>
      <c r="H1056" s="687"/>
      <c r="I1056" s="60"/>
      <c r="J1056" s="15"/>
      <c r="K1056" s="23"/>
      <c r="L1056" s="23"/>
      <c r="M1056" s="11"/>
      <c r="N1056" s="26"/>
      <c r="O1056" s="60"/>
      <c r="P1056" s="60"/>
      <c r="Q1056" s="60"/>
      <c r="R1056" s="7"/>
      <c r="S1056" s="23"/>
      <c r="T1056" s="60"/>
      <c r="U1056" s="60"/>
    </row>
    <row r="1057" spans="1:21" s="1" customFormat="1" x14ac:dyDescent="0.2">
      <c r="A1057" s="687"/>
      <c r="B1057" s="458"/>
      <c r="C1057" s="458"/>
      <c r="D1057" s="458"/>
      <c r="E1057" s="688"/>
      <c r="F1057" s="687"/>
      <c r="G1057" s="687"/>
      <c r="H1057" s="687"/>
      <c r="I1057" s="60"/>
      <c r="J1057" s="15"/>
      <c r="K1057" s="23"/>
      <c r="L1057" s="23"/>
      <c r="M1057" s="11"/>
      <c r="N1057" s="26"/>
      <c r="O1057" s="60"/>
      <c r="P1057" s="60"/>
      <c r="Q1057" s="60"/>
      <c r="R1057" s="7"/>
      <c r="S1057" s="23"/>
      <c r="T1057" s="60"/>
      <c r="U1057" s="60"/>
    </row>
    <row r="1058" spans="1:21" s="1" customFormat="1" x14ac:dyDescent="0.2">
      <c r="A1058" s="687"/>
      <c r="B1058" s="458"/>
      <c r="C1058" s="458"/>
      <c r="D1058" s="458"/>
      <c r="E1058" s="688"/>
      <c r="F1058" s="687"/>
      <c r="G1058" s="687"/>
      <c r="H1058" s="687"/>
      <c r="I1058" s="60"/>
      <c r="J1058" s="15"/>
      <c r="K1058" s="23"/>
      <c r="L1058" s="23"/>
      <c r="M1058" s="11"/>
      <c r="N1058" s="26"/>
      <c r="O1058" s="60"/>
      <c r="P1058" s="60"/>
      <c r="Q1058" s="60"/>
      <c r="R1058" s="7"/>
      <c r="S1058" s="23"/>
      <c r="T1058" s="60"/>
      <c r="U1058" s="60"/>
    </row>
    <row r="1059" spans="1:21" s="1" customFormat="1" x14ac:dyDescent="0.2">
      <c r="A1059" s="687"/>
      <c r="B1059" s="458"/>
      <c r="C1059" s="458"/>
      <c r="D1059" s="458"/>
      <c r="E1059" s="688"/>
      <c r="F1059" s="687"/>
      <c r="G1059" s="687"/>
      <c r="H1059" s="687"/>
      <c r="I1059" s="60"/>
      <c r="J1059" s="15"/>
      <c r="K1059" s="23"/>
      <c r="L1059" s="23"/>
      <c r="M1059" s="11"/>
      <c r="N1059" s="26"/>
      <c r="O1059" s="60"/>
      <c r="P1059" s="60"/>
      <c r="Q1059" s="60"/>
      <c r="R1059" s="7"/>
      <c r="S1059" s="23"/>
      <c r="T1059" s="60"/>
      <c r="U1059" s="60"/>
    </row>
    <row r="1060" spans="1:21" s="1" customFormat="1" x14ac:dyDescent="0.2">
      <c r="A1060" s="687"/>
      <c r="B1060" s="458"/>
      <c r="C1060" s="458"/>
      <c r="D1060" s="458"/>
      <c r="E1060" s="688"/>
      <c r="F1060" s="687"/>
      <c r="G1060" s="687"/>
      <c r="H1060" s="687"/>
      <c r="I1060" s="60"/>
      <c r="J1060" s="15"/>
      <c r="K1060" s="23"/>
      <c r="L1060" s="23"/>
      <c r="M1060" s="11"/>
      <c r="N1060" s="26"/>
      <c r="O1060" s="60"/>
      <c r="P1060" s="60"/>
      <c r="Q1060" s="60"/>
      <c r="R1060" s="7"/>
      <c r="S1060" s="23"/>
      <c r="T1060" s="60"/>
      <c r="U1060" s="60"/>
    </row>
    <row r="1061" spans="1:21" s="1" customFormat="1" x14ac:dyDescent="0.2">
      <c r="A1061" s="687"/>
      <c r="B1061" s="458"/>
      <c r="C1061" s="458"/>
      <c r="D1061" s="458"/>
      <c r="E1061" s="688"/>
      <c r="F1061" s="687"/>
      <c r="G1061" s="687"/>
      <c r="H1061" s="687"/>
      <c r="I1061" s="60"/>
      <c r="J1061" s="15"/>
      <c r="K1061" s="23"/>
      <c r="L1061" s="23"/>
      <c r="M1061" s="11"/>
      <c r="N1061" s="26"/>
      <c r="O1061" s="60"/>
      <c r="P1061" s="60"/>
      <c r="Q1061" s="60"/>
      <c r="R1061" s="7"/>
      <c r="S1061" s="23"/>
      <c r="T1061" s="60"/>
      <c r="U1061" s="60"/>
    </row>
    <row r="1062" spans="1:21" s="1" customFormat="1" x14ac:dyDescent="0.2">
      <c r="A1062" s="687"/>
      <c r="B1062" s="458"/>
      <c r="C1062" s="458"/>
      <c r="D1062" s="458"/>
      <c r="E1062" s="688"/>
      <c r="F1062" s="687"/>
      <c r="G1062" s="687"/>
      <c r="H1062" s="687"/>
      <c r="I1062" s="60"/>
      <c r="J1062" s="15"/>
      <c r="K1062" s="23"/>
      <c r="L1062" s="23"/>
      <c r="M1062" s="11"/>
      <c r="N1062" s="26"/>
      <c r="O1062" s="60"/>
      <c r="P1062" s="60"/>
      <c r="Q1062" s="60"/>
      <c r="R1062" s="7"/>
      <c r="S1062" s="23"/>
      <c r="T1062" s="60"/>
      <c r="U1062" s="60"/>
    </row>
    <row r="1063" spans="1:21" s="1" customFormat="1" x14ac:dyDescent="0.2">
      <c r="A1063" s="687"/>
      <c r="B1063" s="458"/>
      <c r="C1063" s="458"/>
      <c r="D1063" s="458"/>
      <c r="E1063" s="688"/>
      <c r="F1063" s="687"/>
      <c r="G1063" s="687"/>
      <c r="H1063" s="687"/>
      <c r="I1063" s="60"/>
      <c r="J1063" s="15"/>
      <c r="K1063" s="23"/>
      <c r="L1063" s="23"/>
      <c r="M1063" s="11"/>
      <c r="N1063" s="26"/>
      <c r="O1063" s="60"/>
      <c r="P1063" s="60"/>
      <c r="Q1063" s="60"/>
      <c r="R1063" s="7"/>
      <c r="S1063" s="23"/>
      <c r="T1063" s="60"/>
      <c r="U1063" s="60"/>
    </row>
    <row r="1064" spans="1:21" s="1" customFormat="1" x14ac:dyDescent="0.2">
      <c r="A1064" s="687"/>
      <c r="B1064" s="458"/>
      <c r="C1064" s="458"/>
      <c r="D1064" s="458"/>
      <c r="E1064" s="688"/>
      <c r="F1064" s="687"/>
      <c r="G1064" s="687"/>
      <c r="H1064" s="687"/>
      <c r="I1064" s="60"/>
      <c r="J1064" s="15"/>
      <c r="K1064" s="23"/>
      <c r="L1064" s="23"/>
      <c r="M1064" s="11"/>
      <c r="N1064" s="26"/>
      <c r="O1064" s="60"/>
      <c r="P1064" s="60"/>
      <c r="Q1064" s="60"/>
      <c r="R1064" s="7"/>
      <c r="S1064" s="23"/>
      <c r="T1064" s="60"/>
      <c r="U1064" s="60"/>
    </row>
    <row r="1065" spans="1:21" s="1" customFormat="1" x14ac:dyDescent="0.2">
      <c r="A1065" s="687"/>
      <c r="B1065" s="458"/>
      <c r="C1065" s="458"/>
      <c r="D1065" s="458"/>
      <c r="E1065" s="688"/>
      <c r="F1065" s="687"/>
      <c r="G1065" s="687"/>
      <c r="H1065" s="687"/>
      <c r="I1065" s="60"/>
      <c r="J1065" s="15"/>
      <c r="K1065" s="23"/>
      <c r="L1065" s="23"/>
      <c r="M1065" s="11"/>
      <c r="N1065" s="26"/>
      <c r="O1065" s="60"/>
      <c r="P1065" s="60"/>
      <c r="Q1065" s="60"/>
      <c r="R1065" s="7"/>
      <c r="S1065" s="23"/>
      <c r="T1065" s="60"/>
      <c r="U1065" s="60"/>
    </row>
    <row r="1066" spans="1:21" s="1" customFormat="1" x14ac:dyDescent="0.2">
      <c r="A1066" s="687"/>
      <c r="B1066" s="458"/>
      <c r="C1066" s="458"/>
      <c r="D1066" s="458"/>
      <c r="E1066" s="688"/>
      <c r="F1066" s="687"/>
      <c r="G1066" s="687"/>
      <c r="H1066" s="687"/>
      <c r="I1066" s="60"/>
      <c r="J1066" s="15"/>
      <c r="K1066" s="23"/>
      <c r="L1066" s="23"/>
      <c r="M1066" s="11"/>
      <c r="N1066" s="26"/>
      <c r="O1066" s="60"/>
      <c r="P1066" s="60"/>
      <c r="Q1066" s="60"/>
      <c r="R1066" s="7"/>
      <c r="S1066" s="23"/>
      <c r="T1066" s="60"/>
      <c r="U1066" s="60"/>
    </row>
    <row r="1067" spans="1:21" s="1" customFormat="1" x14ac:dyDescent="0.2">
      <c r="A1067" s="687"/>
      <c r="B1067" s="458"/>
      <c r="C1067" s="458"/>
      <c r="D1067" s="458"/>
      <c r="E1067" s="688"/>
      <c r="F1067" s="687"/>
      <c r="G1067" s="687"/>
      <c r="H1067" s="687"/>
      <c r="I1067" s="60"/>
      <c r="J1067" s="15"/>
      <c r="K1067" s="23"/>
      <c r="L1067" s="23"/>
      <c r="M1067" s="11"/>
      <c r="N1067" s="26"/>
      <c r="O1067" s="60"/>
      <c r="P1067" s="60"/>
      <c r="Q1067" s="60"/>
      <c r="R1067" s="7"/>
      <c r="S1067" s="23"/>
      <c r="T1067" s="60"/>
      <c r="U1067" s="60"/>
    </row>
    <row r="1068" spans="1:21" s="1" customFormat="1" x14ac:dyDescent="0.2">
      <c r="A1068" s="687"/>
      <c r="B1068" s="458"/>
      <c r="C1068" s="458"/>
      <c r="D1068" s="458"/>
      <c r="E1068" s="688"/>
      <c r="F1068" s="687"/>
      <c r="G1068" s="687"/>
      <c r="H1068" s="687"/>
      <c r="I1068" s="60"/>
      <c r="J1068" s="15"/>
      <c r="K1068" s="23"/>
      <c r="L1068" s="23"/>
      <c r="M1068" s="11"/>
      <c r="N1068" s="26"/>
      <c r="O1068" s="60"/>
      <c r="P1068" s="60"/>
      <c r="Q1068" s="60"/>
      <c r="R1068" s="7"/>
      <c r="S1068" s="23"/>
      <c r="T1068" s="60"/>
      <c r="U1068" s="60"/>
    </row>
    <row r="1069" spans="1:21" s="1" customFormat="1" x14ac:dyDescent="0.2">
      <c r="A1069" s="687"/>
      <c r="B1069" s="458"/>
      <c r="C1069" s="458"/>
      <c r="D1069" s="458"/>
      <c r="E1069" s="688"/>
      <c r="F1069" s="687"/>
      <c r="G1069" s="687"/>
      <c r="H1069" s="687"/>
      <c r="I1069" s="60"/>
      <c r="J1069" s="15"/>
      <c r="K1069" s="23"/>
      <c r="L1069" s="23"/>
      <c r="M1069" s="11"/>
      <c r="N1069" s="26"/>
      <c r="O1069" s="60"/>
      <c r="P1069" s="60"/>
      <c r="Q1069" s="60"/>
      <c r="R1069" s="7"/>
      <c r="S1069" s="23"/>
      <c r="T1069" s="60"/>
      <c r="U1069" s="60"/>
    </row>
    <row r="1070" spans="1:21" s="1" customFormat="1" x14ac:dyDescent="0.2">
      <c r="A1070" s="687"/>
      <c r="B1070" s="458"/>
      <c r="C1070" s="458"/>
      <c r="D1070" s="458"/>
      <c r="E1070" s="688"/>
      <c r="F1070" s="687"/>
      <c r="G1070" s="687"/>
      <c r="H1070" s="687"/>
      <c r="I1070" s="60"/>
      <c r="J1070" s="15"/>
      <c r="K1070" s="23"/>
      <c r="L1070" s="23"/>
      <c r="M1070" s="11"/>
      <c r="N1070" s="26"/>
      <c r="O1070" s="60"/>
      <c r="P1070" s="60"/>
      <c r="Q1070" s="60"/>
      <c r="R1070" s="7"/>
      <c r="S1070" s="23"/>
      <c r="T1070" s="60"/>
      <c r="U1070" s="60"/>
    </row>
    <row r="1071" spans="1:21" s="1" customFormat="1" x14ac:dyDescent="0.2">
      <c r="A1071" s="687"/>
      <c r="B1071" s="458"/>
      <c r="C1071" s="458"/>
      <c r="D1071" s="458"/>
      <c r="E1071" s="688"/>
      <c r="F1071" s="687"/>
      <c r="G1071" s="687"/>
      <c r="H1071" s="687"/>
      <c r="I1071" s="60"/>
      <c r="J1071" s="15"/>
      <c r="K1071" s="23"/>
      <c r="L1071" s="23"/>
      <c r="M1071" s="11"/>
      <c r="N1071" s="26"/>
      <c r="O1071" s="60"/>
      <c r="P1071" s="60"/>
      <c r="Q1071" s="60"/>
      <c r="R1071" s="7"/>
      <c r="S1071" s="23"/>
      <c r="T1071" s="60"/>
      <c r="U1071" s="60"/>
    </row>
    <row r="1072" spans="1:21" s="1" customFormat="1" x14ac:dyDescent="0.2">
      <c r="A1072" s="687"/>
      <c r="B1072" s="458"/>
      <c r="C1072" s="458"/>
      <c r="D1072" s="458"/>
      <c r="E1072" s="688"/>
      <c r="F1072" s="687"/>
      <c r="G1072" s="687"/>
      <c r="H1072" s="687"/>
      <c r="I1072" s="60"/>
      <c r="J1072" s="15"/>
      <c r="K1072" s="23"/>
      <c r="L1072" s="23"/>
      <c r="M1072" s="11"/>
      <c r="N1072" s="26"/>
      <c r="O1072" s="60"/>
      <c r="P1072" s="60"/>
      <c r="Q1072" s="60"/>
      <c r="R1072" s="7"/>
      <c r="S1072" s="23"/>
      <c r="T1072" s="60"/>
      <c r="U1072" s="60"/>
    </row>
    <row r="1073" spans="1:21" s="1" customFormat="1" x14ac:dyDescent="0.2">
      <c r="A1073" s="687"/>
      <c r="B1073" s="458"/>
      <c r="C1073" s="458"/>
      <c r="D1073" s="458"/>
      <c r="E1073" s="688"/>
      <c r="F1073" s="687"/>
      <c r="G1073" s="687"/>
      <c r="H1073" s="687"/>
      <c r="I1073" s="60"/>
      <c r="J1073" s="15"/>
      <c r="K1073" s="23"/>
      <c r="L1073" s="23"/>
      <c r="M1073" s="11"/>
      <c r="N1073" s="26"/>
      <c r="O1073" s="60"/>
      <c r="P1073" s="60"/>
      <c r="Q1073" s="60"/>
      <c r="R1073" s="7"/>
      <c r="S1073" s="23"/>
      <c r="T1073" s="60"/>
      <c r="U1073" s="60"/>
    </row>
    <row r="1074" spans="1:21" s="1" customFormat="1" x14ac:dyDescent="0.2">
      <c r="A1074" s="687"/>
      <c r="B1074" s="458"/>
      <c r="C1074" s="458"/>
      <c r="D1074" s="458"/>
      <c r="E1074" s="688"/>
      <c r="F1074" s="687"/>
      <c r="G1074" s="687"/>
      <c r="H1074" s="687"/>
      <c r="I1074" s="60"/>
      <c r="J1074" s="15"/>
      <c r="K1074" s="23"/>
      <c r="L1074" s="23"/>
      <c r="M1074" s="11"/>
      <c r="N1074" s="26"/>
      <c r="O1074" s="60"/>
      <c r="P1074" s="60"/>
      <c r="Q1074" s="60"/>
      <c r="R1074" s="7"/>
      <c r="S1074" s="23"/>
      <c r="T1074" s="60"/>
      <c r="U1074" s="60"/>
    </row>
    <row r="1075" spans="1:21" s="1" customFormat="1" x14ac:dyDescent="0.2">
      <c r="A1075" s="687"/>
      <c r="B1075" s="458"/>
      <c r="C1075" s="458"/>
      <c r="D1075" s="458"/>
      <c r="E1075" s="688"/>
      <c r="F1075" s="687"/>
      <c r="G1075" s="687"/>
      <c r="H1075" s="687"/>
      <c r="I1075" s="60"/>
      <c r="J1075" s="15"/>
      <c r="K1075" s="23"/>
      <c r="L1075" s="23"/>
      <c r="M1075" s="11"/>
      <c r="N1075" s="26"/>
      <c r="O1075" s="60"/>
      <c r="P1075" s="60"/>
      <c r="Q1075" s="60"/>
      <c r="R1075" s="7"/>
      <c r="S1075" s="23"/>
      <c r="T1075" s="60"/>
      <c r="U1075" s="60"/>
    </row>
    <row r="1076" spans="1:21" s="1" customFormat="1" x14ac:dyDescent="0.2">
      <c r="A1076" s="687"/>
      <c r="B1076" s="458"/>
      <c r="C1076" s="458"/>
      <c r="D1076" s="458"/>
      <c r="E1076" s="688"/>
      <c r="F1076" s="687"/>
      <c r="G1076" s="687"/>
      <c r="H1076" s="687"/>
      <c r="I1076" s="60"/>
      <c r="J1076" s="15"/>
      <c r="K1076" s="23"/>
      <c r="L1076" s="23"/>
      <c r="M1076" s="11"/>
      <c r="N1076" s="26"/>
      <c r="O1076" s="60"/>
      <c r="P1076" s="60"/>
      <c r="Q1076" s="60"/>
      <c r="R1076" s="7"/>
      <c r="S1076" s="23"/>
      <c r="T1076" s="60"/>
      <c r="U1076" s="60"/>
    </row>
    <row r="1077" spans="1:21" s="1" customFormat="1" x14ac:dyDescent="0.2">
      <c r="A1077" s="687"/>
      <c r="B1077" s="458"/>
      <c r="C1077" s="458"/>
      <c r="D1077" s="458"/>
      <c r="E1077" s="688"/>
      <c r="F1077" s="687"/>
      <c r="G1077" s="687"/>
      <c r="H1077" s="687"/>
      <c r="I1077" s="60"/>
      <c r="J1077" s="15"/>
      <c r="K1077" s="23"/>
      <c r="L1077" s="23"/>
      <c r="M1077" s="11"/>
      <c r="N1077" s="26"/>
      <c r="O1077" s="60"/>
      <c r="P1077" s="60"/>
      <c r="Q1077" s="60"/>
      <c r="R1077" s="7"/>
      <c r="S1077" s="23"/>
      <c r="T1077" s="60"/>
      <c r="U1077" s="60"/>
    </row>
    <row r="1078" spans="1:21" s="1" customFormat="1" x14ac:dyDescent="0.2">
      <c r="A1078" s="687"/>
      <c r="B1078" s="458"/>
      <c r="C1078" s="458"/>
      <c r="D1078" s="458"/>
      <c r="E1078" s="688"/>
      <c r="F1078" s="687"/>
      <c r="G1078" s="687"/>
      <c r="H1078" s="687"/>
      <c r="I1078" s="60"/>
      <c r="J1078" s="15"/>
      <c r="K1078" s="23"/>
      <c r="L1078" s="23"/>
      <c r="M1078" s="11"/>
      <c r="N1078" s="26"/>
      <c r="O1078" s="60"/>
      <c r="P1078" s="60"/>
      <c r="Q1078" s="60"/>
      <c r="R1078" s="7"/>
      <c r="S1078" s="23"/>
      <c r="T1078" s="60"/>
      <c r="U1078" s="60"/>
    </row>
    <row r="1079" spans="1:21" s="1" customFormat="1" x14ac:dyDescent="0.2">
      <c r="A1079" s="687"/>
      <c r="B1079" s="458"/>
      <c r="C1079" s="458"/>
      <c r="D1079" s="458"/>
      <c r="E1079" s="688"/>
      <c r="F1079" s="687"/>
      <c r="G1079" s="687"/>
      <c r="H1079" s="687"/>
      <c r="I1079" s="60"/>
      <c r="J1079" s="15"/>
      <c r="K1079" s="23"/>
      <c r="L1079" s="23"/>
      <c r="M1079" s="11"/>
      <c r="N1079" s="26"/>
      <c r="O1079" s="60"/>
      <c r="P1079" s="60"/>
      <c r="Q1079" s="60"/>
      <c r="R1079" s="7"/>
      <c r="S1079" s="23"/>
      <c r="T1079" s="60"/>
      <c r="U1079" s="60"/>
    </row>
    <row r="1080" spans="1:21" s="1" customFormat="1" x14ac:dyDescent="0.2">
      <c r="A1080" s="687"/>
      <c r="B1080" s="458"/>
      <c r="C1080" s="458"/>
      <c r="D1080" s="458"/>
      <c r="E1080" s="688"/>
      <c r="F1080" s="687"/>
      <c r="G1080" s="687"/>
      <c r="H1080" s="687"/>
      <c r="I1080" s="60"/>
      <c r="J1080" s="15"/>
      <c r="K1080" s="23"/>
      <c r="L1080" s="23"/>
      <c r="M1080" s="11"/>
      <c r="N1080" s="26"/>
      <c r="O1080" s="60"/>
      <c r="P1080" s="60"/>
      <c r="Q1080" s="60"/>
      <c r="R1080" s="7"/>
      <c r="S1080" s="23"/>
      <c r="T1080" s="60"/>
      <c r="U1080" s="60"/>
    </row>
    <row r="1081" spans="1:21" s="1" customFormat="1" x14ac:dyDescent="0.2">
      <c r="A1081" s="687"/>
      <c r="B1081" s="458"/>
      <c r="C1081" s="458"/>
      <c r="D1081" s="458"/>
      <c r="E1081" s="688"/>
      <c r="F1081" s="687"/>
      <c r="G1081" s="687"/>
      <c r="H1081" s="687"/>
      <c r="I1081" s="60"/>
      <c r="J1081" s="15"/>
      <c r="K1081" s="23"/>
      <c r="L1081" s="23"/>
      <c r="M1081" s="11"/>
      <c r="N1081" s="26"/>
      <c r="O1081" s="60"/>
      <c r="P1081" s="60"/>
      <c r="Q1081" s="60"/>
      <c r="R1081" s="7"/>
      <c r="S1081" s="23"/>
      <c r="T1081" s="60"/>
      <c r="U1081" s="60"/>
    </row>
    <row r="1082" spans="1:21" s="1" customFormat="1" x14ac:dyDescent="0.2">
      <c r="A1082" s="687"/>
      <c r="B1082" s="458"/>
      <c r="C1082" s="458"/>
      <c r="D1082" s="458"/>
      <c r="E1082" s="688"/>
      <c r="F1082" s="687"/>
      <c r="G1082" s="687"/>
      <c r="H1082" s="687"/>
      <c r="I1082" s="60"/>
      <c r="J1082" s="15"/>
      <c r="K1082" s="23"/>
      <c r="L1082" s="23"/>
      <c r="M1082" s="11"/>
      <c r="N1082" s="26"/>
      <c r="O1082" s="60"/>
      <c r="P1082" s="60"/>
      <c r="Q1082" s="60"/>
      <c r="R1082" s="7"/>
      <c r="S1082" s="23"/>
      <c r="T1082" s="60"/>
      <c r="U1082" s="60"/>
    </row>
    <row r="1083" spans="1:21" s="1" customFormat="1" x14ac:dyDescent="0.2">
      <c r="A1083" s="687"/>
      <c r="B1083" s="458"/>
      <c r="C1083" s="458"/>
      <c r="D1083" s="458"/>
      <c r="E1083" s="688"/>
      <c r="F1083" s="687"/>
      <c r="G1083" s="687"/>
      <c r="H1083" s="687"/>
      <c r="I1083" s="60"/>
      <c r="J1083" s="15"/>
      <c r="K1083" s="23"/>
      <c r="L1083" s="23"/>
      <c r="M1083" s="11"/>
      <c r="N1083" s="26"/>
      <c r="O1083" s="60"/>
      <c r="P1083" s="60"/>
      <c r="Q1083" s="60"/>
      <c r="R1083" s="7"/>
      <c r="S1083" s="23"/>
      <c r="T1083" s="60"/>
      <c r="U1083" s="60"/>
    </row>
    <row r="1084" spans="1:21" s="1" customFormat="1" x14ac:dyDescent="0.2">
      <c r="A1084" s="687"/>
      <c r="B1084" s="458"/>
      <c r="C1084" s="458"/>
      <c r="D1084" s="458"/>
      <c r="E1084" s="688"/>
      <c r="F1084" s="687"/>
      <c r="G1084" s="687"/>
      <c r="H1084" s="687"/>
      <c r="I1084" s="60"/>
      <c r="J1084" s="15"/>
      <c r="K1084" s="23"/>
      <c r="L1084" s="23"/>
      <c r="M1084" s="11"/>
      <c r="N1084" s="26"/>
      <c r="O1084" s="60"/>
      <c r="P1084" s="60"/>
      <c r="Q1084" s="60"/>
      <c r="R1084" s="7"/>
      <c r="S1084" s="23"/>
      <c r="T1084" s="60"/>
      <c r="U1084" s="60"/>
    </row>
    <row r="1085" spans="1:21" s="1" customFormat="1" x14ac:dyDescent="0.2">
      <c r="A1085" s="687"/>
      <c r="B1085" s="458"/>
      <c r="C1085" s="458"/>
      <c r="D1085" s="458"/>
      <c r="E1085" s="688"/>
      <c r="F1085" s="687"/>
      <c r="G1085" s="687"/>
      <c r="H1085" s="687"/>
      <c r="I1085" s="60"/>
      <c r="J1085" s="15"/>
      <c r="K1085" s="23"/>
      <c r="L1085" s="23"/>
      <c r="M1085" s="11"/>
      <c r="N1085" s="26"/>
      <c r="O1085" s="60"/>
      <c r="P1085" s="60"/>
      <c r="Q1085" s="60"/>
      <c r="R1085" s="7"/>
      <c r="S1085" s="23"/>
      <c r="T1085" s="60"/>
      <c r="U1085" s="60"/>
    </row>
    <row r="1086" spans="1:21" s="1" customFormat="1" x14ac:dyDescent="0.2">
      <c r="A1086" s="687"/>
      <c r="B1086" s="458"/>
      <c r="C1086" s="458"/>
      <c r="D1086" s="458"/>
      <c r="E1086" s="688"/>
      <c r="F1086" s="687"/>
      <c r="G1086" s="687"/>
      <c r="H1086" s="687"/>
      <c r="I1086" s="60"/>
      <c r="J1086" s="15"/>
      <c r="K1086" s="23"/>
      <c r="L1086" s="23"/>
      <c r="M1086" s="11"/>
      <c r="N1086" s="26"/>
      <c r="O1086" s="60"/>
      <c r="P1086" s="60"/>
      <c r="Q1086" s="60"/>
      <c r="R1086" s="7"/>
      <c r="S1086" s="23"/>
      <c r="T1086" s="60"/>
      <c r="U1086" s="60"/>
    </row>
    <row r="1087" spans="1:21" s="1" customFormat="1" x14ac:dyDescent="0.2">
      <c r="A1087" s="687"/>
      <c r="B1087" s="458"/>
      <c r="C1087" s="458"/>
      <c r="D1087" s="458"/>
      <c r="E1087" s="688"/>
      <c r="F1087" s="687"/>
      <c r="G1087" s="687"/>
      <c r="H1087" s="687"/>
      <c r="I1087" s="60"/>
      <c r="J1087" s="15"/>
      <c r="K1087" s="23"/>
      <c r="L1087" s="23"/>
      <c r="M1087" s="11"/>
      <c r="N1087" s="26"/>
      <c r="O1087" s="60"/>
      <c r="P1087" s="60"/>
      <c r="Q1087" s="60"/>
      <c r="R1087" s="7"/>
      <c r="S1087" s="23"/>
      <c r="T1087" s="60"/>
      <c r="U1087" s="60"/>
    </row>
    <row r="1088" spans="1:21" s="1" customFormat="1" x14ac:dyDescent="0.2">
      <c r="A1088" s="687"/>
      <c r="B1088" s="458"/>
      <c r="C1088" s="458"/>
      <c r="D1088" s="458"/>
      <c r="E1088" s="688"/>
      <c r="F1088" s="687"/>
      <c r="G1088" s="687"/>
      <c r="H1088" s="687"/>
      <c r="I1088" s="60"/>
      <c r="J1088" s="15"/>
      <c r="K1088" s="23"/>
      <c r="L1088" s="23"/>
      <c r="M1088" s="11"/>
      <c r="N1088" s="26"/>
      <c r="O1088" s="60"/>
      <c r="P1088" s="60"/>
      <c r="Q1088" s="60"/>
      <c r="R1088" s="7"/>
      <c r="S1088" s="23"/>
      <c r="T1088" s="60"/>
      <c r="U1088" s="60"/>
    </row>
    <row r="1089" spans="1:21" s="1" customFormat="1" x14ac:dyDescent="0.2">
      <c r="A1089" s="687"/>
      <c r="B1089" s="458"/>
      <c r="C1089" s="458"/>
      <c r="D1089" s="458"/>
      <c r="E1089" s="688"/>
      <c r="F1089" s="687"/>
      <c r="G1089" s="687"/>
      <c r="H1089" s="687"/>
      <c r="I1089" s="60"/>
      <c r="J1089" s="15"/>
      <c r="K1089" s="23"/>
      <c r="L1089" s="23"/>
      <c r="M1089" s="11"/>
      <c r="N1089" s="26"/>
      <c r="O1089" s="60"/>
      <c r="P1089" s="60"/>
      <c r="Q1089" s="60"/>
      <c r="R1089" s="7"/>
      <c r="S1089" s="23"/>
      <c r="T1089" s="60"/>
      <c r="U1089" s="60"/>
    </row>
    <row r="1090" spans="1:21" s="1" customFormat="1" x14ac:dyDescent="0.2">
      <c r="A1090" s="687"/>
      <c r="B1090" s="458"/>
      <c r="C1090" s="458"/>
      <c r="D1090" s="458"/>
      <c r="E1090" s="688"/>
      <c r="F1090" s="687"/>
      <c r="G1090" s="687"/>
      <c r="H1090" s="687"/>
      <c r="I1090" s="60"/>
      <c r="J1090" s="15"/>
      <c r="K1090" s="23"/>
      <c r="L1090" s="23"/>
      <c r="M1090" s="11"/>
      <c r="N1090" s="26"/>
      <c r="O1090" s="60"/>
      <c r="P1090" s="60"/>
      <c r="Q1090" s="60"/>
      <c r="R1090" s="7"/>
      <c r="S1090" s="23"/>
      <c r="T1090" s="60"/>
      <c r="U1090" s="60"/>
    </row>
    <row r="1091" spans="1:21" s="1" customFormat="1" x14ac:dyDescent="0.2">
      <c r="A1091" s="687"/>
      <c r="B1091" s="458"/>
      <c r="C1091" s="458"/>
      <c r="D1091" s="458"/>
      <c r="E1091" s="688"/>
      <c r="F1091" s="687"/>
      <c r="G1091" s="687"/>
      <c r="H1091" s="687"/>
      <c r="I1091" s="60"/>
      <c r="J1091" s="15"/>
      <c r="K1091" s="23"/>
      <c r="L1091" s="23"/>
      <c r="M1091" s="11"/>
      <c r="N1091" s="26"/>
      <c r="O1091" s="60"/>
      <c r="P1091" s="60"/>
      <c r="Q1091" s="60"/>
      <c r="R1091" s="7"/>
      <c r="S1091" s="23"/>
      <c r="T1091" s="60"/>
      <c r="U1091" s="60"/>
    </row>
    <row r="1092" spans="1:21" s="1" customFormat="1" x14ac:dyDescent="0.2">
      <c r="A1092" s="687"/>
      <c r="B1092" s="458"/>
      <c r="C1092" s="458"/>
      <c r="D1092" s="458"/>
      <c r="E1092" s="688"/>
      <c r="F1092" s="687"/>
      <c r="G1092" s="687"/>
      <c r="H1092" s="687"/>
      <c r="I1092" s="60"/>
      <c r="J1092" s="15"/>
      <c r="K1092" s="23"/>
      <c r="L1092" s="23"/>
      <c r="M1092" s="11"/>
      <c r="N1092" s="26"/>
      <c r="O1092" s="60"/>
      <c r="P1092" s="60"/>
      <c r="Q1092" s="60"/>
      <c r="R1092" s="7"/>
      <c r="S1092" s="23"/>
      <c r="T1092" s="60"/>
      <c r="U1092" s="60"/>
    </row>
    <row r="1093" spans="1:21" s="1" customFormat="1" x14ac:dyDescent="0.2">
      <c r="A1093" s="687"/>
      <c r="B1093" s="458"/>
      <c r="C1093" s="458"/>
      <c r="D1093" s="458"/>
      <c r="E1093" s="688"/>
      <c r="F1093" s="687"/>
      <c r="G1093" s="687"/>
      <c r="H1093" s="687"/>
      <c r="I1093" s="60"/>
      <c r="J1093" s="15"/>
      <c r="K1093" s="23"/>
      <c r="L1093" s="23"/>
      <c r="M1093" s="11"/>
      <c r="N1093" s="26"/>
      <c r="O1093" s="60"/>
      <c r="P1093" s="60"/>
      <c r="Q1093" s="60"/>
      <c r="R1093" s="7"/>
      <c r="S1093" s="23"/>
      <c r="T1093" s="60"/>
      <c r="U1093" s="60"/>
    </row>
    <row r="1094" spans="1:21" s="1" customFormat="1" x14ac:dyDescent="0.2">
      <c r="A1094" s="687"/>
      <c r="B1094" s="458"/>
      <c r="C1094" s="458"/>
      <c r="D1094" s="458"/>
      <c r="E1094" s="688"/>
      <c r="F1094" s="687"/>
      <c r="G1094" s="687"/>
      <c r="H1094" s="687"/>
      <c r="I1094" s="60"/>
      <c r="J1094" s="15"/>
      <c r="K1094" s="23"/>
      <c r="L1094" s="23"/>
      <c r="M1094" s="11"/>
      <c r="N1094" s="26"/>
      <c r="O1094" s="60"/>
      <c r="P1094" s="60"/>
      <c r="Q1094" s="60"/>
      <c r="R1094" s="7"/>
      <c r="S1094" s="23"/>
      <c r="T1094" s="60"/>
      <c r="U1094" s="60"/>
    </row>
    <row r="1095" spans="1:21" s="1" customFormat="1" x14ac:dyDescent="0.2">
      <c r="A1095" s="687"/>
      <c r="B1095" s="458"/>
      <c r="C1095" s="458"/>
      <c r="D1095" s="458"/>
      <c r="E1095" s="688"/>
      <c r="F1095" s="687"/>
      <c r="G1095" s="687"/>
      <c r="H1095" s="687"/>
      <c r="I1095" s="60"/>
      <c r="J1095" s="15"/>
      <c r="K1095" s="23"/>
      <c r="L1095" s="23"/>
      <c r="M1095" s="11"/>
      <c r="N1095" s="26"/>
      <c r="O1095" s="60"/>
      <c r="P1095" s="60"/>
      <c r="Q1095" s="60"/>
      <c r="R1095" s="7"/>
      <c r="S1095" s="23"/>
      <c r="T1095" s="60"/>
      <c r="U1095" s="60"/>
    </row>
    <row r="1096" spans="1:21" s="1" customFormat="1" x14ac:dyDescent="0.2">
      <c r="A1096" s="687"/>
      <c r="B1096" s="458"/>
      <c r="C1096" s="458"/>
      <c r="D1096" s="458"/>
      <c r="E1096" s="688"/>
      <c r="F1096" s="687"/>
      <c r="G1096" s="687"/>
      <c r="H1096" s="687"/>
      <c r="I1096" s="60"/>
      <c r="J1096" s="15"/>
      <c r="K1096" s="23"/>
      <c r="L1096" s="23"/>
      <c r="M1096" s="11"/>
      <c r="N1096" s="26"/>
      <c r="O1096" s="60"/>
      <c r="P1096" s="60"/>
      <c r="Q1096" s="60"/>
      <c r="R1096" s="7"/>
      <c r="S1096" s="23"/>
      <c r="T1096" s="60"/>
      <c r="U1096" s="60"/>
    </row>
    <row r="1097" spans="1:21" s="1" customFormat="1" x14ac:dyDescent="0.2">
      <c r="A1097" s="687"/>
      <c r="B1097" s="458"/>
      <c r="C1097" s="458"/>
      <c r="D1097" s="458"/>
      <c r="E1097" s="688"/>
      <c r="F1097" s="687"/>
      <c r="G1097" s="687"/>
      <c r="H1097" s="687"/>
      <c r="I1097" s="60"/>
      <c r="J1097" s="15"/>
      <c r="K1097" s="23"/>
      <c r="L1097" s="23"/>
      <c r="M1097" s="11"/>
      <c r="N1097" s="26"/>
      <c r="O1097" s="60"/>
      <c r="P1097" s="60"/>
      <c r="Q1097" s="60"/>
      <c r="R1097" s="7"/>
      <c r="S1097" s="23"/>
      <c r="T1097" s="60"/>
      <c r="U1097" s="60"/>
    </row>
    <row r="1098" spans="1:21" s="1" customFormat="1" x14ac:dyDescent="0.2">
      <c r="A1098" s="687"/>
      <c r="B1098" s="458"/>
      <c r="C1098" s="458"/>
      <c r="D1098" s="458"/>
      <c r="E1098" s="688"/>
      <c r="F1098" s="687"/>
      <c r="G1098" s="687"/>
      <c r="H1098" s="687"/>
      <c r="I1098" s="60"/>
      <c r="J1098" s="15"/>
      <c r="K1098" s="23"/>
      <c r="L1098" s="23"/>
      <c r="M1098" s="11"/>
      <c r="N1098" s="26"/>
      <c r="O1098" s="60"/>
      <c r="P1098" s="60"/>
      <c r="Q1098" s="60"/>
      <c r="R1098" s="7"/>
      <c r="S1098" s="23"/>
      <c r="T1098" s="60"/>
      <c r="U1098" s="60"/>
    </row>
    <row r="1099" spans="1:21" s="1" customFormat="1" x14ac:dyDescent="0.2">
      <c r="A1099" s="687"/>
      <c r="B1099" s="458"/>
      <c r="C1099" s="458"/>
      <c r="D1099" s="458"/>
      <c r="E1099" s="688"/>
      <c r="F1099" s="687"/>
      <c r="G1099" s="687"/>
      <c r="H1099" s="687"/>
      <c r="I1099" s="60"/>
      <c r="J1099" s="15"/>
      <c r="K1099" s="23"/>
      <c r="L1099" s="23"/>
      <c r="M1099" s="11"/>
      <c r="N1099" s="26"/>
      <c r="O1099" s="60"/>
      <c r="P1099" s="60"/>
      <c r="Q1099" s="60"/>
      <c r="R1099" s="7"/>
      <c r="S1099" s="23"/>
      <c r="T1099" s="60"/>
      <c r="U1099" s="60"/>
    </row>
    <row r="1100" spans="1:21" s="1" customFormat="1" x14ac:dyDescent="0.2">
      <c r="A1100" s="687"/>
      <c r="B1100" s="458"/>
      <c r="C1100" s="458"/>
      <c r="D1100" s="458"/>
      <c r="E1100" s="688"/>
      <c r="F1100" s="687"/>
      <c r="G1100" s="687"/>
      <c r="H1100" s="687"/>
      <c r="I1100" s="60"/>
      <c r="J1100" s="15"/>
      <c r="K1100" s="23"/>
      <c r="L1100" s="23"/>
      <c r="M1100" s="11"/>
      <c r="N1100" s="26"/>
      <c r="O1100" s="60"/>
      <c r="P1100" s="60"/>
      <c r="Q1100" s="60"/>
      <c r="R1100" s="7"/>
      <c r="S1100" s="23"/>
      <c r="T1100" s="60"/>
      <c r="U1100" s="60"/>
    </row>
    <row r="1101" spans="1:21" s="1" customFormat="1" x14ac:dyDescent="0.2">
      <c r="A1101" s="687"/>
      <c r="B1101" s="458"/>
      <c r="C1101" s="458"/>
      <c r="D1101" s="458"/>
      <c r="E1101" s="688"/>
      <c r="F1101" s="687"/>
      <c r="G1101" s="687"/>
      <c r="H1101" s="687"/>
      <c r="I1101" s="60"/>
      <c r="J1101" s="15"/>
      <c r="K1101" s="23"/>
      <c r="L1101" s="23"/>
      <c r="M1101" s="11"/>
      <c r="N1101" s="26"/>
      <c r="O1101" s="60"/>
      <c r="P1101" s="60"/>
      <c r="Q1101" s="60"/>
      <c r="R1101" s="7"/>
      <c r="S1101" s="23"/>
      <c r="T1101" s="60"/>
      <c r="U1101" s="60"/>
    </row>
    <row r="1102" spans="1:21" s="1" customFormat="1" x14ac:dyDescent="0.2">
      <c r="A1102" s="687"/>
      <c r="B1102" s="458"/>
      <c r="C1102" s="458"/>
      <c r="D1102" s="458"/>
      <c r="E1102" s="688"/>
      <c r="F1102" s="687"/>
      <c r="G1102" s="687"/>
      <c r="H1102" s="687"/>
      <c r="I1102" s="60"/>
      <c r="J1102" s="15"/>
      <c r="K1102" s="23"/>
      <c r="L1102" s="23"/>
      <c r="M1102" s="11"/>
      <c r="N1102" s="26"/>
      <c r="O1102" s="60"/>
      <c r="P1102" s="60"/>
      <c r="Q1102" s="60"/>
      <c r="R1102" s="7"/>
      <c r="S1102" s="23"/>
      <c r="T1102" s="60"/>
      <c r="U1102" s="60"/>
    </row>
    <row r="1103" spans="1:21" s="1" customFormat="1" x14ac:dyDescent="0.2">
      <c r="A1103" s="687"/>
      <c r="B1103" s="458"/>
      <c r="C1103" s="458"/>
      <c r="D1103" s="458"/>
      <c r="E1103" s="688"/>
      <c r="F1103" s="687"/>
      <c r="G1103" s="687"/>
      <c r="H1103" s="687"/>
      <c r="I1103" s="60"/>
      <c r="J1103" s="15"/>
      <c r="K1103" s="23"/>
      <c r="L1103" s="23"/>
      <c r="M1103" s="11"/>
      <c r="N1103" s="26"/>
      <c r="O1103" s="60"/>
      <c r="P1103" s="60"/>
      <c r="Q1103" s="60"/>
      <c r="R1103" s="7"/>
      <c r="S1103" s="23"/>
      <c r="T1103" s="60"/>
      <c r="U1103" s="60"/>
    </row>
    <row r="1104" spans="1:21" s="1" customFormat="1" x14ac:dyDescent="0.2">
      <c r="A1104" s="687"/>
      <c r="B1104" s="458"/>
      <c r="C1104" s="458"/>
      <c r="D1104" s="458"/>
      <c r="E1104" s="688"/>
      <c r="F1104" s="687"/>
      <c r="G1104" s="687"/>
      <c r="H1104" s="687"/>
      <c r="I1104" s="60"/>
      <c r="J1104" s="15"/>
      <c r="K1104" s="23"/>
      <c r="L1104" s="23"/>
      <c r="M1104" s="11"/>
      <c r="N1104" s="26"/>
      <c r="O1104" s="60"/>
      <c r="P1104" s="60"/>
      <c r="Q1104" s="60"/>
      <c r="R1104" s="7"/>
      <c r="S1104" s="23"/>
      <c r="T1104" s="60"/>
      <c r="U1104" s="60"/>
    </row>
    <row r="1105" spans="1:21" s="1" customFormat="1" x14ac:dyDescent="0.2">
      <c r="A1105" s="687"/>
      <c r="B1105" s="458"/>
      <c r="C1105" s="458"/>
      <c r="D1105" s="458"/>
      <c r="E1105" s="688"/>
      <c r="F1105" s="687"/>
      <c r="G1105" s="687"/>
      <c r="H1105" s="687"/>
      <c r="I1105" s="60"/>
      <c r="J1105" s="15"/>
      <c r="K1105" s="23"/>
      <c r="L1105" s="23"/>
      <c r="M1105" s="11"/>
      <c r="N1105" s="26"/>
      <c r="O1105" s="60"/>
      <c r="P1105" s="60"/>
      <c r="Q1105" s="60"/>
      <c r="R1105" s="7"/>
      <c r="S1105" s="23"/>
      <c r="T1105" s="60"/>
      <c r="U1105" s="60"/>
    </row>
    <row r="1106" spans="1:21" s="1" customFormat="1" x14ac:dyDescent="0.2">
      <c r="A1106" s="687"/>
      <c r="B1106" s="458"/>
      <c r="C1106" s="458"/>
      <c r="D1106" s="458"/>
      <c r="E1106" s="688"/>
      <c r="F1106" s="687"/>
      <c r="G1106" s="687"/>
      <c r="H1106" s="687"/>
      <c r="I1106" s="60"/>
      <c r="J1106" s="15"/>
      <c r="K1106" s="23"/>
      <c r="L1106" s="23"/>
      <c r="M1106" s="11"/>
      <c r="N1106" s="26"/>
      <c r="O1106" s="60"/>
      <c r="P1106" s="60"/>
      <c r="Q1106" s="60"/>
      <c r="R1106" s="7"/>
      <c r="S1106" s="23"/>
      <c r="T1106" s="60"/>
      <c r="U1106" s="60"/>
    </row>
    <row r="1107" spans="1:21" s="1" customFormat="1" x14ac:dyDescent="0.2">
      <c r="A1107" s="687"/>
      <c r="B1107" s="458"/>
      <c r="C1107" s="458"/>
      <c r="D1107" s="458"/>
      <c r="E1107" s="688"/>
      <c r="F1107" s="687"/>
      <c r="G1107" s="687"/>
      <c r="H1107" s="687"/>
      <c r="I1107" s="60"/>
      <c r="J1107" s="15"/>
      <c r="K1107" s="23"/>
      <c r="L1107" s="23"/>
      <c r="M1107" s="11"/>
      <c r="N1107" s="26"/>
      <c r="O1107" s="60"/>
      <c r="P1107" s="60"/>
      <c r="Q1107" s="60"/>
      <c r="R1107" s="7"/>
      <c r="S1107" s="23"/>
      <c r="T1107" s="60"/>
      <c r="U1107" s="60"/>
    </row>
    <row r="1108" spans="1:21" s="1" customFormat="1" x14ac:dyDescent="0.2">
      <c r="A1108" s="687"/>
      <c r="B1108" s="458"/>
      <c r="C1108" s="458"/>
      <c r="D1108" s="458"/>
      <c r="E1108" s="688"/>
      <c r="F1108" s="687"/>
      <c r="G1108" s="687"/>
      <c r="H1108" s="687"/>
      <c r="I1108" s="60"/>
      <c r="J1108" s="15"/>
      <c r="K1108" s="23"/>
      <c r="L1108" s="23"/>
      <c r="M1108" s="11"/>
      <c r="N1108" s="26"/>
      <c r="O1108" s="60"/>
      <c r="P1108" s="60"/>
      <c r="Q1108" s="60"/>
      <c r="R1108" s="7"/>
      <c r="S1108" s="23"/>
      <c r="T1108" s="60"/>
      <c r="U1108" s="60"/>
    </row>
    <row r="1109" spans="1:21" s="1" customFormat="1" x14ac:dyDescent="0.2">
      <c r="A1109" s="687"/>
      <c r="B1109" s="458"/>
      <c r="C1109" s="458"/>
      <c r="D1109" s="458"/>
      <c r="E1109" s="688"/>
      <c r="F1109" s="687"/>
      <c r="G1109" s="687"/>
      <c r="H1109" s="687"/>
      <c r="I1109" s="60"/>
      <c r="J1109" s="15"/>
      <c r="K1109" s="23"/>
      <c r="L1109" s="23"/>
      <c r="M1109" s="11"/>
      <c r="N1109" s="26"/>
      <c r="O1109" s="60"/>
      <c r="P1109" s="60"/>
      <c r="Q1109" s="60"/>
      <c r="R1109" s="7"/>
      <c r="S1109" s="23"/>
      <c r="T1109" s="60"/>
      <c r="U1109" s="60"/>
    </row>
    <row r="1110" spans="1:21" s="1" customFormat="1" x14ac:dyDescent="0.2">
      <c r="A1110" s="687"/>
      <c r="B1110" s="458"/>
      <c r="C1110" s="458"/>
      <c r="D1110" s="458"/>
      <c r="E1110" s="688"/>
      <c r="F1110" s="687"/>
      <c r="G1110" s="687"/>
      <c r="H1110" s="687"/>
      <c r="I1110" s="60"/>
      <c r="J1110" s="15"/>
      <c r="K1110" s="23"/>
      <c r="L1110" s="23"/>
      <c r="M1110" s="11"/>
      <c r="N1110" s="26"/>
      <c r="O1110" s="60"/>
      <c r="P1110" s="60"/>
      <c r="Q1110" s="60"/>
      <c r="R1110" s="7"/>
      <c r="S1110" s="23"/>
      <c r="T1110" s="60"/>
      <c r="U1110" s="60"/>
    </row>
    <row r="1111" spans="1:21" s="1" customFormat="1" x14ac:dyDescent="0.2">
      <c r="A1111" s="687"/>
      <c r="B1111" s="458"/>
      <c r="C1111" s="458"/>
      <c r="D1111" s="458"/>
      <c r="E1111" s="688"/>
      <c r="F1111" s="687"/>
      <c r="G1111" s="687"/>
      <c r="H1111" s="687"/>
      <c r="I1111" s="60"/>
      <c r="J1111" s="15"/>
      <c r="K1111" s="23"/>
      <c r="L1111" s="23"/>
      <c r="M1111" s="11"/>
      <c r="N1111" s="26"/>
      <c r="O1111" s="60"/>
      <c r="P1111" s="60"/>
      <c r="Q1111" s="60"/>
      <c r="R1111" s="7"/>
      <c r="S1111" s="23"/>
      <c r="T1111" s="60"/>
      <c r="U1111" s="60"/>
    </row>
    <row r="1112" spans="1:21" s="1" customFormat="1" x14ac:dyDescent="0.2">
      <c r="A1112" s="687"/>
      <c r="B1112" s="458"/>
      <c r="C1112" s="458"/>
      <c r="D1112" s="458"/>
      <c r="E1112" s="688"/>
      <c r="F1112" s="687"/>
      <c r="G1112" s="687"/>
      <c r="H1112" s="687"/>
      <c r="I1112" s="60"/>
      <c r="J1112" s="15"/>
      <c r="K1112" s="23"/>
      <c r="L1112" s="23"/>
      <c r="M1112" s="11"/>
      <c r="N1112" s="26"/>
      <c r="O1112" s="60"/>
      <c r="P1112" s="60"/>
      <c r="Q1112" s="60"/>
      <c r="R1112" s="7"/>
      <c r="S1112" s="23"/>
      <c r="T1112" s="60"/>
      <c r="U1112" s="60"/>
    </row>
    <row r="1113" spans="1:21" s="1" customFormat="1" x14ac:dyDescent="0.2">
      <c r="A1113" s="687"/>
      <c r="B1113" s="458"/>
      <c r="C1113" s="458"/>
      <c r="D1113" s="458"/>
      <c r="E1113" s="688"/>
      <c r="F1113" s="687"/>
      <c r="G1113" s="687"/>
      <c r="H1113" s="687"/>
      <c r="I1113" s="60"/>
      <c r="J1113" s="15"/>
      <c r="K1113" s="23"/>
      <c r="L1113" s="23"/>
      <c r="M1113" s="11"/>
      <c r="N1113" s="26"/>
      <c r="O1113" s="60"/>
      <c r="P1113" s="60"/>
      <c r="Q1113" s="60"/>
      <c r="R1113" s="7"/>
      <c r="S1113" s="23"/>
      <c r="T1113" s="60"/>
      <c r="U1113" s="60"/>
    </row>
    <row r="1114" spans="1:21" s="1" customFormat="1" x14ac:dyDescent="0.2">
      <c r="A1114" s="687"/>
      <c r="B1114" s="458"/>
      <c r="C1114" s="458"/>
      <c r="D1114" s="458"/>
      <c r="E1114" s="688"/>
      <c r="F1114" s="687"/>
      <c r="G1114" s="687"/>
      <c r="H1114" s="687"/>
      <c r="I1114" s="60"/>
      <c r="J1114" s="15"/>
      <c r="K1114" s="23"/>
      <c r="L1114" s="23"/>
      <c r="M1114" s="11"/>
      <c r="N1114" s="26"/>
      <c r="O1114" s="60"/>
      <c r="P1114" s="60"/>
      <c r="Q1114" s="60"/>
      <c r="R1114" s="7"/>
      <c r="S1114" s="23"/>
      <c r="T1114" s="60"/>
      <c r="U1114" s="60"/>
    </row>
    <row r="1115" spans="1:21" s="1" customFormat="1" x14ac:dyDescent="0.2">
      <c r="A1115" s="687"/>
      <c r="B1115" s="458"/>
      <c r="C1115" s="458"/>
      <c r="D1115" s="458"/>
      <c r="E1115" s="688"/>
      <c r="F1115" s="687"/>
      <c r="G1115" s="687"/>
      <c r="H1115" s="687"/>
      <c r="I1115" s="60"/>
      <c r="J1115" s="15"/>
      <c r="K1115" s="23"/>
      <c r="L1115" s="23"/>
      <c r="M1115" s="11"/>
      <c r="N1115" s="26"/>
      <c r="O1115" s="60"/>
      <c r="P1115" s="60"/>
      <c r="Q1115" s="60"/>
      <c r="R1115" s="7"/>
      <c r="S1115" s="23"/>
      <c r="T1115" s="60"/>
      <c r="U1115" s="60"/>
    </row>
    <row r="1116" spans="1:21" s="1" customFormat="1" x14ac:dyDescent="0.2">
      <c r="A1116" s="687"/>
      <c r="B1116" s="458"/>
      <c r="C1116" s="458"/>
      <c r="D1116" s="458"/>
      <c r="E1116" s="688"/>
      <c r="F1116" s="687"/>
      <c r="G1116" s="687"/>
      <c r="H1116" s="687"/>
      <c r="I1116" s="60"/>
      <c r="J1116" s="15"/>
      <c r="K1116" s="23"/>
      <c r="L1116" s="23"/>
      <c r="M1116" s="11"/>
      <c r="N1116" s="26"/>
      <c r="O1116" s="60"/>
      <c r="P1116" s="60"/>
      <c r="Q1116" s="60"/>
      <c r="R1116" s="7"/>
      <c r="S1116" s="23"/>
      <c r="T1116" s="60"/>
      <c r="U1116" s="60"/>
    </row>
    <row r="1117" spans="1:21" s="1" customFormat="1" x14ac:dyDescent="0.2">
      <c r="A1117" s="687"/>
      <c r="B1117" s="458"/>
      <c r="C1117" s="458"/>
      <c r="D1117" s="458"/>
      <c r="E1117" s="688"/>
      <c r="F1117" s="687"/>
      <c r="G1117" s="687"/>
      <c r="H1117" s="687"/>
      <c r="I1117" s="60"/>
      <c r="J1117" s="15"/>
      <c r="K1117" s="23"/>
      <c r="L1117" s="23"/>
      <c r="M1117" s="11"/>
      <c r="N1117" s="26"/>
      <c r="O1117" s="60"/>
      <c r="P1117" s="60"/>
      <c r="Q1117" s="60"/>
      <c r="R1117" s="7"/>
      <c r="S1117" s="23"/>
      <c r="T1117" s="60"/>
      <c r="U1117" s="60"/>
    </row>
    <row r="1118" spans="1:21" s="1" customFormat="1" x14ac:dyDescent="0.2">
      <c r="A1118" s="687"/>
      <c r="B1118" s="458"/>
      <c r="C1118" s="458"/>
      <c r="D1118" s="458"/>
      <c r="E1118" s="688"/>
      <c r="F1118" s="687"/>
      <c r="G1118" s="687"/>
      <c r="H1118" s="687"/>
      <c r="I1118" s="60"/>
      <c r="J1118" s="15"/>
      <c r="K1118" s="23"/>
      <c r="L1118" s="23"/>
      <c r="M1118" s="11"/>
      <c r="N1118" s="26"/>
      <c r="O1118" s="60"/>
      <c r="P1118" s="60"/>
      <c r="Q1118" s="60"/>
      <c r="R1118" s="7"/>
      <c r="S1118" s="23"/>
      <c r="T1118" s="60"/>
      <c r="U1118" s="60"/>
    </row>
    <row r="1119" spans="1:21" s="1" customFormat="1" x14ac:dyDescent="0.2">
      <c r="A1119" s="687"/>
      <c r="B1119" s="458"/>
      <c r="C1119" s="458"/>
      <c r="D1119" s="458"/>
      <c r="E1119" s="688"/>
      <c r="F1119" s="687"/>
      <c r="G1119" s="687"/>
      <c r="H1119" s="687"/>
      <c r="I1119" s="60"/>
      <c r="J1119" s="15"/>
      <c r="K1119" s="23"/>
      <c r="L1119" s="23"/>
      <c r="M1119" s="11"/>
      <c r="N1119" s="26"/>
      <c r="O1119" s="60"/>
      <c r="P1119" s="60"/>
      <c r="Q1119" s="60"/>
      <c r="R1119" s="7"/>
      <c r="S1119" s="23"/>
      <c r="T1119" s="60"/>
      <c r="U1119" s="60"/>
    </row>
    <row r="1120" spans="1:21" s="1" customFormat="1" x14ac:dyDescent="0.2">
      <c r="A1120" s="687"/>
      <c r="B1120" s="458"/>
      <c r="C1120" s="458"/>
      <c r="D1120" s="458"/>
      <c r="E1120" s="688"/>
      <c r="F1120" s="687"/>
      <c r="G1120" s="687"/>
      <c r="H1120" s="687"/>
      <c r="I1120" s="60"/>
      <c r="J1120" s="15"/>
      <c r="K1120" s="23"/>
      <c r="L1120" s="23"/>
      <c r="M1120" s="11"/>
      <c r="N1120" s="26"/>
      <c r="O1120" s="60"/>
      <c r="P1120" s="60"/>
      <c r="Q1120" s="60"/>
      <c r="R1120" s="7"/>
      <c r="S1120" s="23"/>
      <c r="T1120" s="60"/>
      <c r="U1120" s="60"/>
    </row>
    <row r="1121" spans="1:21" s="1" customFormat="1" x14ac:dyDescent="0.2">
      <c r="A1121" s="687"/>
      <c r="B1121" s="458"/>
      <c r="C1121" s="458"/>
      <c r="D1121" s="458"/>
      <c r="E1121" s="688"/>
      <c r="F1121" s="687"/>
      <c r="G1121" s="687"/>
      <c r="H1121" s="687"/>
      <c r="I1121" s="60"/>
      <c r="J1121" s="15"/>
      <c r="K1121" s="23"/>
      <c r="L1121" s="23"/>
      <c r="M1121" s="11"/>
      <c r="N1121" s="26"/>
      <c r="O1121" s="60"/>
      <c r="P1121" s="60"/>
      <c r="Q1121" s="60"/>
      <c r="R1121" s="7"/>
      <c r="S1121" s="23"/>
      <c r="T1121" s="60"/>
      <c r="U1121" s="60"/>
    </row>
    <row r="1122" spans="1:21" s="1" customFormat="1" x14ac:dyDescent="0.2">
      <c r="A1122" s="687"/>
      <c r="B1122" s="458"/>
      <c r="C1122" s="458"/>
      <c r="D1122" s="458"/>
      <c r="E1122" s="688"/>
      <c r="F1122" s="687"/>
      <c r="G1122" s="687"/>
      <c r="H1122" s="687"/>
      <c r="I1122" s="60"/>
      <c r="J1122" s="15"/>
      <c r="K1122" s="23"/>
      <c r="L1122" s="23"/>
      <c r="M1122" s="11"/>
      <c r="N1122" s="26"/>
      <c r="O1122" s="60"/>
      <c r="P1122" s="60"/>
      <c r="Q1122" s="60"/>
      <c r="R1122" s="7"/>
      <c r="S1122" s="23"/>
      <c r="T1122" s="60"/>
      <c r="U1122" s="60"/>
    </row>
    <row r="1123" spans="1:21" s="1" customFormat="1" x14ac:dyDescent="0.2">
      <c r="A1123" s="687"/>
      <c r="B1123" s="458"/>
      <c r="C1123" s="458"/>
      <c r="D1123" s="458"/>
      <c r="E1123" s="688"/>
      <c r="F1123" s="687"/>
      <c r="G1123" s="687"/>
      <c r="H1123" s="687"/>
      <c r="I1123" s="60"/>
      <c r="J1123" s="15"/>
      <c r="K1123" s="23"/>
      <c r="L1123" s="23"/>
      <c r="M1123" s="11"/>
      <c r="N1123" s="26"/>
      <c r="O1123" s="60"/>
      <c r="P1123" s="60"/>
      <c r="Q1123" s="60"/>
      <c r="R1123" s="7"/>
      <c r="S1123" s="23"/>
      <c r="T1123" s="60"/>
      <c r="U1123" s="60"/>
    </row>
    <row r="1124" spans="1:21" s="1" customFormat="1" x14ac:dyDescent="0.2">
      <c r="A1124" s="687"/>
      <c r="B1124" s="458"/>
      <c r="C1124" s="458"/>
      <c r="D1124" s="458"/>
      <c r="E1124" s="688"/>
      <c r="F1124" s="687"/>
      <c r="G1124" s="687"/>
      <c r="H1124" s="687"/>
      <c r="I1124" s="60"/>
      <c r="J1124" s="15"/>
      <c r="K1124" s="23"/>
      <c r="L1124" s="23"/>
      <c r="M1124" s="11"/>
      <c r="N1124" s="26"/>
      <c r="O1124" s="60"/>
      <c r="P1124" s="60"/>
      <c r="Q1124" s="60"/>
      <c r="R1124" s="7"/>
      <c r="S1124" s="23"/>
      <c r="T1124" s="60"/>
      <c r="U1124" s="60"/>
    </row>
    <row r="1125" spans="1:21" s="1" customFormat="1" x14ac:dyDescent="0.2">
      <c r="A1125" s="687"/>
      <c r="B1125" s="458"/>
      <c r="C1125" s="458"/>
      <c r="D1125" s="458"/>
      <c r="E1125" s="688"/>
      <c r="F1125" s="687"/>
      <c r="G1125" s="687"/>
      <c r="H1125" s="687"/>
      <c r="I1125" s="60"/>
      <c r="J1125" s="15"/>
      <c r="K1125" s="23"/>
      <c r="L1125" s="23"/>
      <c r="M1125" s="11"/>
      <c r="N1125" s="26"/>
      <c r="O1125" s="60"/>
      <c r="P1125" s="60"/>
      <c r="Q1125" s="60"/>
      <c r="R1125" s="7"/>
      <c r="S1125" s="23"/>
      <c r="T1125" s="60"/>
      <c r="U1125" s="60"/>
    </row>
    <row r="1126" spans="1:21" s="1" customFormat="1" x14ac:dyDescent="0.2">
      <c r="A1126" s="687"/>
      <c r="B1126" s="458"/>
      <c r="C1126" s="458"/>
      <c r="D1126" s="458"/>
      <c r="E1126" s="688"/>
      <c r="F1126" s="687"/>
      <c r="G1126" s="687"/>
      <c r="H1126" s="687"/>
      <c r="I1126" s="60"/>
      <c r="J1126" s="15"/>
      <c r="K1126" s="23"/>
      <c r="L1126" s="23"/>
      <c r="M1126" s="11"/>
      <c r="N1126" s="26"/>
      <c r="O1126" s="60"/>
      <c r="P1126" s="60"/>
      <c r="Q1126" s="60"/>
      <c r="R1126" s="7"/>
      <c r="S1126" s="23"/>
      <c r="T1126" s="60"/>
      <c r="U1126" s="60"/>
    </row>
    <row r="1127" spans="1:21" s="1" customFormat="1" x14ac:dyDescent="0.2">
      <c r="A1127" s="687"/>
      <c r="B1127" s="458"/>
      <c r="C1127" s="458"/>
      <c r="D1127" s="458"/>
      <c r="E1127" s="688"/>
      <c r="F1127" s="687"/>
      <c r="G1127" s="687"/>
      <c r="H1127" s="687"/>
      <c r="I1127" s="60"/>
      <c r="J1127" s="15"/>
      <c r="K1127" s="23"/>
      <c r="L1127" s="23"/>
      <c r="M1127" s="11"/>
      <c r="N1127" s="26"/>
      <c r="O1127" s="60"/>
      <c r="P1127" s="60"/>
      <c r="Q1127" s="60"/>
      <c r="R1127" s="7"/>
      <c r="S1127" s="23"/>
      <c r="T1127" s="60"/>
      <c r="U1127" s="60"/>
    </row>
    <row r="1128" spans="1:21" s="1" customFormat="1" x14ac:dyDescent="0.2">
      <c r="A1128" s="687"/>
      <c r="B1128" s="458"/>
      <c r="C1128" s="458"/>
      <c r="D1128" s="458"/>
      <c r="E1128" s="688"/>
      <c r="F1128" s="687"/>
      <c r="G1128" s="687"/>
      <c r="H1128" s="687"/>
      <c r="I1128" s="60"/>
      <c r="J1128" s="15"/>
      <c r="K1128" s="23"/>
      <c r="L1128" s="23"/>
      <c r="M1128" s="11"/>
      <c r="N1128" s="26"/>
      <c r="O1128" s="60"/>
      <c r="P1128" s="60"/>
      <c r="Q1128" s="60"/>
      <c r="R1128" s="7"/>
      <c r="S1128" s="23"/>
      <c r="T1128" s="60"/>
      <c r="U1128" s="60"/>
    </row>
    <row r="1129" spans="1:21" s="1" customFormat="1" x14ac:dyDescent="0.2">
      <c r="A1129" s="687"/>
      <c r="B1129" s="458"/>
      <c r="C1129" s="458"/>
      <c r="D1129" s="458"/>
      <c r="E1129" s="688"/>
      <c r="F1129" s="687"/>
      <c r="G1129" s="687"/>
      <c r="H1129" s="687"/>
      <c r="I1129" s="60"/>
      <c r="J1129" s="15"/>
      <c r="K1129" s="23"/>
      <c r="L1129" s="23"/>
      <c r="M1129" s="11"/>
      <c r="N1129" s="26"/>
      <c r="O1129" s="60"/>
      <c r="P1129" s="60"/>
      <c r="Q1129" s="60"/>
      <c r="R1129" s="7"/>
      <c r="S1129" s="23"/>
      <c r="T1129" s="60"/>
      <c r="U1129" s="60"/>
    </row>
    <row r="1130" spans="1:21" s="1" customFormat="1" x14ac:dyDescent="0.2">
      <c r="A1130" s="687"/>
      <c r="B1130" s="458"/>
      <c r="C1130" s="458"/>
      <c r="D1130" s="458"/>
      <c r="E1130" s="688"/>
      <c r="F1130" s="687"/>
      <c r="G1130" s="687"/>
      <c r="H1130" s="687"/>
      <c r="I1130" s="60"/>
      <c r="J1130" s="15"/>
      <c r="K1130" s="23"/>
      <c r="L1130" s="23"/>
      <c r="M1130" s="11"/>
      <c r="N1130" s="26"/>
      <c r="O1130" s="60"/>
      <c r="P1130" s="60"/>
      <c r="Q1130" s="60"/>
      <c r="R1130" s="7"/>
      <c r="S1130" s="23"/>
      <c r="T1130" s="60"/>
      <c r="U1130" s="60"/>
    </row>
    <row r="1131" spans="1:21" s="1" customFormat="1" x14ac:dyDescent="0.2">
      <c r="A1131" s="687"/>
      <c r="B1131" s="458"/>
      <c r="C1131" s="458"/>
      <c r="D1131" s="458"/>
      <c r="E1131" s="688"/>
      <c r="F1131" s="687"/>
      <c r="G1131" s="687"/>
      <c r="H1131" s="687"/>
      <c r="I1131" s="60"/>
      <c r="J1131" s="15"/>
      <c r="K1131" s="23"/>
      <c r="L1131" s="23"/>
      <c r="M1131" s="11"/>
      <c r="N1131" s="26"/>
      <c r="O1131" s="60"/>
      <c r="P1131" s="60"/>
      <c r="Q1131" s="60"/>
      <c r="R1131" s="7"/>
      <c r="S1131" s="23"/>
      <c r="T1131" s="60"/>
      <c r="U1131" s="60"/>
    </row>
    <row r="1132" spans="1:21" s="1" customFormat="1" x14ac:dyDescent="0.2">
      <c r="A1132" s="687"/>
      <c r="B1132" s="458"/>
      <c r="C1132" s="458"/>
      <c r="D1132" s="458"/>
      <c r="E1132" s="688"/>
      <c r="F1132" s="687"/>
      <c r="G1132" s="687"/>
      <c r="H1132" s="687"/>
      <c r="I1132" s="60"/>
      <c r="J1132" s="15"/>
      <c r="K1132" s="23"/>
      <c r="L1132" s="23"/>
      <c r="M1132" s="11"/>
      <c r="N1132" s="26"/>
      <c r="O1132" s="60"/>
      <c r="P1132" s="60"/>
      <c r="Q1132" s="60"/>
      <c r="R1132" s="7"/>
      <c r="S1132" s="23"/>
      <c r="T1132" s="60"/>
      <c r="U1132" s="60"/>
    </row>
    <row r="1133" spans="1:21" s="1" customFormat="1" x14ac:dyDescent="0.2">
      <c r="A1133" s="687"/>
      <c r="B1133" s="458"/>
      <c r="C1133" s="458"/>
      <c r="D1133" s="458"/>
      <c r="E1133" s="688"/>
      <c r="F1133" s="687"/>
      <c r="G1133" s="687"/>
      <c r="H1133" s="687"/>
      <c r="I1133" s="60"/>
      <c r="J1133" s="15"/>
      <c r="K1133" s="23"/>
      <c r="L1133" s="23"/>
      <c r="M1133" s="11"/>
      <c r="N1133" s="26"/>
      <c r="O1133" s="60"/>
      <c r="P1133" s="60"/>
      <c r="Q1133" s="60"/>
      <c r="R1133" s="7"/>
      <c r="S1133" s="23"/>
      <c r="T1133" s="60"/>
      <c r="U1133" s="60"/>
    </row>
    <row r="1134" spans="1:21" s="1" customFormat="1" x14ac:dyDescent="0.2">
      <c r="A1134" s="687"/>
      <c r="B1134" s="458"/>
      <c r="C1134" s="458"/>
      <c r="D1134" s="458"/>
      <c r="E1134" s="688"/>
      <c r="F1134" s="687"/>
      <c r="G1134" s="687"/>
      <c r="H1134" s="687"/>
      <c r="I1134" s="60"/>
      <c r="J1134" s="15"/>
      <c r="K1134" s="23"/>
      <c r="L1134" s="23"/>
      <c r="M1134" s="11"/>
      <c r="N1134" s="26"/>
      <c r="O1134" s="60"/>
      <c r="P1134" s="60"/>
      <c r="Q1134" s="60"/>
      <c r="R1134" s="7"/>
      <c r="S1134" s="23"/>
      <c r="T1134" s="60"/>
      <c r="U1134" s="60"/>
    </row>
    <row r="1135" spans="1:21" s="1" customFormat="1" x14ac:dyDescent="0.2">
      <c r="A1135" s="687"/>
      <c r="B1135" s="458"/>
      <c r="C1135" s="458"/>
      <c r="D1135" s="458"/>
      <c r="E1135" s="688"/>
      <c r="F1135" s="687"/>
      <c r="G1135" s="687"/>
      <c r="H1135" s="687"/>
      <c r="I1135" s="60"/>
      <c r="J1135" s="15"/>
      <c r="K1135" s="23"/>
      <c r="L1135" s="23"/>
      <c r="M1135" s="11"/>
      <c r="N1135" s="26"/>
      <c r="O1135" s="60"/>
      <c r="P1135" s="60"/>
      <c r="Q1135" s="60"/>
      <c r="R1135" s="7"/>
      <c r="S1135" s="23"/>
      <c r="T1135" s="60"/>
      <c r="U1135" s="60"/>
    </row>
    <row r="1136" spans="1:21" s="1" customFormat="1" x14ac:dyDescent="0.2">
      <c r="A1136" s="687"/>
      <c r="B1136" s="458"/>
      <c r="C1136" s="458"/>
      <c r="D1136" s="458"/>
      <c r="E1136" s="688"/>
      <c r="F1136" s="687"/>
      <c r="G1136" s="687"/>
      <c r="H1136" s="687"/>
      <c r="I1136" s="60"/>
      <c r="J1136" s="15"/>
      <c r="K1136" s="23"/>
      <c r="L1136" s="23"/>
      <c r="M1136" s="11"/>
      <c r="N1136" s="26"/>
      <c r="O1136" s="60"/>
      <c r="P1136" s="60"/>
      <c r="Q1136" s="60"/>
      <c r="R1136" s="7"/>
      <c r="S1136" s="23"/>
      <c r="T1136" s="60"/>
      <c r="U1136" s="60"/>
    </row>
    <row r="1137" spans="1:21" s="1" customFormat="1" x14ac:dyDescent="0.2">
      <c r="A1137" s="687"/>
      <c r="B1137" s="458"/>
      <c r="C1137" s="458"/>
      <c r="D1137" s="458"/>
      <c r="E1137" s="688"/>
      <c r="F1137" s="687"/>
      <c r="G1137" s="687"/>
      <c r="H1137" s="687"/>
      <c r="I1137" s="60"/>
      <c r="J1137" s="15"/>
      <c r="K1137" s="23"/>
      <c r="L1137" s="23"/>
      <c r="M1137" s="11"/>
      <c r="N1137" s="26"/>
      <c r="O1137" s="60"/>
      <c r="P1137" s="60"/>
      <c r="Q1137" s="60"/>
      <c r="R1137" s="7"/>
      <c r="S1137" s="23"/>
      <c r="T1137" s="60"/>
      <c r="U1137" s="60"/>
    </row>
    <row r="1138" spans="1:21" s="1" customFormat="1" x14ac:dyDescent="0.2">
      <c r="A1138" s="687"/>
      <c r="B1138" s="458"/>
      <c r="C1138" s="458"/>
      <c r="D1138" s="458"/>
      <c r="E1138" s="688"/>
      <c r="F1138" s="687"/>
      <c r="G1138" s="687"/>
      <c r="H1138" s="687"/>
      <c r="I1138" s="60"/>
      <c r="J1138" s="15"/>
      <c r="K1138" s="23"/>
      <c r="L1138" s="23"/>
      <c r="M1138" s="11"/>
      <c r="N1138" s="26"/>
      <c r="O1138" s="60"/>
      <c r="P1138" s="60"/>
      <c r="Q1138" s="60"/>
      <c r="R1138" s="7"/>
      <c r="S1138" s="23"/>
      <c r="T1138" s="60"/>
      <c r="U1138" s="60"/>
    </row>
    <row r="1139" spans="1:21" s="1" customFormat="1" x14ac:dyDescent="0.2">
      <c r="A1139" s="687"/>
      <c r="B1139" s="458"/>
      <c r="C1139" s="458"/>
      <c r="D1139" s="458"/>
      <c r="E1139" s="688"/>
      <c r="F1139" s="687"/>
      <c r="G1139" s="687"/>
      <c r="H1139" s="687"/>
      <c r="I1139" s="60"/>
      <c r="J1139" s="15"/>
      <c r="K1139" s="23"/>
      <c r="L1139" s="23"/>
      <c r="M1139" s="11"/>
      <c r="N1139" s="26"/>
      <c r="O1139" s="60"/>
      <c r="P1139" s="60"/>
      <c r="Q1139" s="60"/>
      <c r="R1139" s="7"/>
      <c r="S1139" s="23"/>
      <c r="T1139" s="60"/>
      <c r="U1139" s="60"/>
    </row>
    <row r="1140" spans="1:21" s="1" customFormat="1" x14ac:dyDescent="0.2">
      <c r="A1140" s="687"/>
      <c r="B1140" s="458"/>
      <c r="C1140" s="458"/>
      <c r="D1140" s="458"/>
      <c r="E1140" s="688"/>
      <c r="F1140" s="687"/>
      <c r="G1140" s="687"/>
      <c r="H1140" s="687"/>
      <c r="I1140" s="60"/>
      <c r="J1140" s="15"/>
      <c r="K1140" s="23"/>
      <c r="L1140" s="23"/>
      <c r="M1140" s="11"/>
      <c r="N1140" s="26"/>
      <c r="O1140" s="60"/>
      <c r="P1140" s="60"/>
      <c r="Q1140" s="60"/>
      <c r="R1140" s="7"/>
      <c r="S1140" s="23"/>
      <c r="T1140" s="60"/>
      <c r="U1140" s="60"/>
    </row>
    <row r="1141" spans="1:21" s="1" customFormat="1" x14ac:dyDescent="0.2">
      <c r="A1141" s="687"/>
      <c r="B1141" s="458"/>
      <c r="C1141" s="458"/>
      <c r="D1141" s="458"/>
      <c r="E1141" s="688"/>
      <c r="F1141" s="687"/>
      <c r="G1141" s="687"/>
      <c r="H1141" s="687"/>
      <c r="I1141" s="60"/>
      <c r="J1141" s="15"/>
      <c r="K1141" s="23"/>
      <c r="L1141" s="23"/>
      <c r="M1141" s="11"/>
      <c r="N1141" s="26"/>
      <c r="O1141" s="60"/>
      <c r="P1141" s="60"/>
      <c r="Q1141" s="60"/>
      <c r="R1141" s="7"/>
      <c r="S1141" s="23"/>
      <c r="T1141" s="60"/>
      <c r="U1141" s="60"/>
    </row>
    <row r="1142" spans="1:21" s="1" customFormat="1" x14ac:dyDescent="0.2">
      <c r="A1142" s="687"/>
      <c r="B1142" s="458"/>
      <c r="C1142" s="458"/>
      <c r="D1142" s="458"/>
      <c r="E1142" s="688"/>
      <c r="F1142" s="687"/>
      <c r="G1142" s="687"/>
      <c r="H1142" s="687"/>
      <c r="I1142" s="60"/>
      <c r="J1142" s="15"/>
      <c r="K1142" s="23"/>
      <c r="L1142" s="23"/>
      <c r="M1142" s="11"/>
      <c r="N1142" s="26"/>
      <c r="O1142" s="60"/>
      <c r="P1142" s="60"/>
      <c r="Q1142" s="60"/>
      <c r="R1142" s="7"/>
      <c r="S1142" s="23"/>
      <c r="T1142" s="60"/>
      <c r="U1142" s="60"/>
    </row>
    <row r="1143" spans="1:21" s="1" customFormat="1" x14ac:dyDescent="0.2">
      <c r="A1143" s="687"/>
      <c r="B1143" s="458"/>
      <c r="C1143" s="458"/>
      <c r="D1143" s="458"/>
      <c r="E1143" s="688"/>
      <c r="F1143" s="687"/>
      <c r="G1143" s="687"/>
      <c r="H1143" s="687"/>
      <c r="I1143" s="60"/>
      <c r="J1143" s="15"/>
      <c r="K1143" s="23"/>
      <c r="L1143" s="23"/>
      <c r="M1143" s="11"/>
      <c r="N1143" s="26"/>
      <c r="O1143" s="60"/>
      <c r="P1143" s="60"/>
      <c r="Q1143" s="60"/>
      <c r="R1143" s="7"/>
      <c r="S1143" s="23"/>
      <c r="T1143" s="60"/>
      <c r="U1143" s="60"/>
    </row>
    <row r="1144" spans="1:21" s="1" customFormat="1" x14ac:dyDescent="0.2">
      <c r="A1144" s="687"/>
      <c r="B1144" s="458"/>
      <c r="C1144" s="458"/>
      <c r="D1144" s="458"/>
      <c r="E1144" s="688"/>
      <c r="F1144" s="687"/>
      <c r="G1144" s="687"/>
      <c r="H1144" s="687"/>
      <c r="I1144" s="60"/>
      <c r="J1144" s="15"/>
      <c r="K1144" s="23"/>
      <c r="L1144" s="23"/>
      <c r="M1144" s="11"/>
      <c r="N1144" s="26"/>
      <c r="O1144" s="60"/>
      <c r="P1144" s="60"/>
      <c r="Q1144" s="60"/>
      <c r="R1144" s="7"/>
      <c r="S1144" s="23"/>
      <c r="T1144" s="60"/>
      <c r="U1144" s="60"/>
    </row>
    <row r="1145" spans="1:21" s="1" customFormat="1" x14ac:dyDescent="0.2">
      <c r="A1145" s="687"/>
      <c r="B1145" s="458"/>
      <c r="C1145" s="458"/>
      <c r="D1145" s="458"/>
      <c r="E1145" s="688"/>
      <c r="F1145" s="687"/>
      <c r="G1145" s="687"/>
      <c r="H1145" s="687"/>
      <c r="I1145" s="60"/>
      <c r="J1145" s="15"/>
      <c r="K1145" s="23"/>
      <c r="L1145" s="23"/>
      <c r="M1145" s="11"/>
      <c r="N1145" s="26"/>
      <c r="O1145" s="60"/>
      <c r="P1145" s="60"/>
      <c r="Q1145" s="60"/>
      <c r="R1145" s="7"/>
      <c r="S1145" s="23"/>
      <c r="T1145" s="60"/>
      <c r="U1145" s="60"/>
    </row>
    <row r="1146" spans="1:21" s="1" customFormat="1" x14ac:dyDescent="0.2">
      <c r="A1146" s="687"/>
      <c r="B1146" s="458"/>
      <c r="C1146" s="458"/>
      <c r="D1146" s="458"/>
      <c r="E1146" s="688"/>
      <c r="F1146" s="687"/>
      <c r="G1146" s="687"/>
      <c r="H1146" s="687"/>
      <c r="I1146" s="60"/>
      <c r="J1146" s="15"/>
      <c r="K1146" s="23"/>
      <c r="L1146" s="23"/>
      <c r="M1146" s="11"/>
      <c r="N1146" s="26"/>
      <c r="O1146" s="60"/>
      <c r="P1146" s="60"/>
      <c r="Q1146" s="60"/>
      <c r="R1146" s="7"/>
      <c r="S1146" s="23"/>
      <c r="T1146" s="60"/>
      <c r="U1146" s="60"/>
    </row>
    <row r="1147" spans="1:21" s="1" customFormat="1" x14ac:dyDescent="0.2">
      <c r="A1147" s="687"/>
      <c r="B1147" s="458"/>
      <c r="C1147" s="458"/>
      <c r="D1147" s="458"/>
      <c r="E1147" s="688"/>
      <c r="F1147" s="687"/>
      <c r="G1147" s="687"/>
      <c r="H1147" s="687"/>
      <c r="I1147" s="60"/>
      <c r="J1147" s="15"/>
      <c r="K1147" s="23"/>
      <c r="L1147" s="23"/>
      <c r="M1147" s="11"/>
      <c r="N1147" s="26"/>
      <c r="O1147" s="60"/>
      <c r="P1147" s="60"/>
      <c r="Q1147" s="60"/>
      <c r="R1147" s="7"/>
      <c r="S1147" s="23"/>
      <c r="T1147" s="60"/>
      <c r="U1147" s="60"/>
    </row>
    <row r="1148" spans="1:21" s="1" customFormat="1" x14ac:dyDescent="0.2">
      <c r="A1148" s="687"/>
      <c r="B1148" s="458"/>
      <c r="C1148" s="458"/>
      <c r="D1148" s="458"/>
      <c r="E1148" s="688"/>
      <c r="F1148" s="687"/>
      <c r="G1148" s="687"/>
      <c r="H1148" s="687"/>
      <c r="I1148" s="60"/>
      <c r="J1148" s="15"/>
      <c r="K1148" s="23"/>
      <c r="L1148" s="23"/>
      <c r="M1148" s="11"/>
      <c r="N1148" s="26"/>
      <c r="O1148" s="60"/>
      <c r="P1148" s="60"/>
      <c r="Q1148" s="60"/>
      <c r="R1148" s="7"/>
      <c r="S1148" s="23"/>
      <c r="T1148" s="60"/>
      <c r="U1148" s="60"/>
    </row>
    <row r="1149" spans="1:21" s="1" customFormat="1" x14ac:dyDescent="0.2">
      <c r="A1149" s="687"/>
      <c r="B1149" s="458"/>
      <c r="C1149" s="458"/>
      <c r="D1149" s="458"/>
      <c r="E1149" s="688"/>
      <c r="F1149" s="687"/>
      <c r="G1149" s="687"/>
      <c r="H1149" s="687"/>
      <c r="I1149" s="60"/>
      <c r="J1149" s="15"/>
      <c r="K1149" s="23"/>
      <c r="L1149" s="23"/>
      <c r="M1149" s="11"/>
      <c r="N1149" s="26"/>
      <c r="O1149" s="60"/>
      <c r="P1149" s="60"/>
      <c r="Q1149" s="60"/>
      <c r="R1149" s="7"/>
      <c r="S1149" s="23"/>
      <c r="T1149" s="60"/>
      <c r="U1149" s="60"/>
    </row>
    <row r="1150" spans="1:21" s="1" customFormat="1" x14ac:dyDescent="0.2">
      <c r="A1150" s="687"/>
      <c r="B1150" s="458"/>
      <c r="C1150" s="458"/>
      <c r="D1150" s="458"/>
      <c r="E1150" s="688"/>
      <c r="F1150" s="687"/>
      <c r="G1150" s="687"/>
      <c r="H1150" s="687"/>
      <c r="I1150" s="60"/>
      <c r="J1150" s="15"/>
      <c r="K1150" s="23"/>
      <c r="L1150" s="23"/>
      <c r="M1150" s="11"/>
      <c r="N1150" s="26"/>
      <c r="O1150" s="60"/>
      <c r="P1150" s="60"/>
      <c r="Q1150" s="60"/>
      <c r="R1150" s="7"/>
      <c r="S1150" s="23"/>
      <c r="T1150" s="60"/>
      <c r="U1150" s="60"/>
    </row>
    <row r="1151" spans="1:21" s="1" customFormat="1" x14ac:dyDescent="0.2">
      <c r="A1151" s="687"/>
      <c r="B1151" s="458"/>
      <c r="C1151" s="458"/>
      <c r="D1151" s="458"/>
      <c r="E1151" s="688"/>
      <c r="F1151" s="687"/>
      <c r="G1151" s="687"/>
      <c r="H1151" s="687"/>
      <c r="I1151" s="60"/>
      <c r="J1151" s="15"/>
      <c r="K1151" s="23"/>
      <c r="L1151" s="23"/>
      <c r="M1151" s="11"/>
      <c r="N1151" s="26"/>
      <c r="O1151" s="60"/>
      <c r="P1151" s="60"/>
      <c r="Q1151" s="60"/>
      <c r="R1151" s="7"/>
      <c r="S1151" s="23"/>
      <c r="T1151" s="60"/>
      <c r="U1151" s="60"/>
    </row>
    <row r="1152" spans="1:21" s="1" customFormat="1" x14ac:dyDescent="0.2">
      <c r="A1152" s="687"/>
      <c r="B1152" s="458"/>
      <c r="C1152" s="458"/>
      <c r="D1152" s="458"/>
      <c r="E1152" s="688"/>
      <c r="F1152" s="687"/>
      <c r="G1152" s="687"/>
      <c r="H1152" s="687"/>
      <c r="I1152" s="60"/>
      <c r="J1152" s="15"/>
      <c r="K1152" s="23"/>
      <c r="L1152" s="23"/>
      <c r="M1152" s="11"/>
      <c r="N1152" s="26"/>
      <c r="O1152" s="60"/>
      <c r="P1152" s="60"/>
      <c r="Q1152" s="60"/>
      <c r="R1152" s="7"/>
      <c r="S1152" s="23"/>
      <c r="T1152" s="60"/>
      <c r="U1152" s="60"/>
    </row>
    <row r="1153" spans="1:21" s="1" customFormat="1" x14ac:dyDescent="0.2">
      <c r="A1153" s="687"/>
      <c r="B1153" s="458"/>
      <c r="C1153" s="458"/>
      <c r="D1153" s="458"/>
      <c r="E1153" s="688"/>
      <c r="F1153" s="687"/>
      <c r="G1153" s="687"/>
      <c r="H1153" s="687"/>
      <c r="I1153" s="60"/>
      <c r="J1153" s="15"/>
      <c r="K1153" s="23"/>
      <c r="L1153" s="23"/>
      <c r="M1153" s="11"/>
      <c r="N1153" s="26"/>
      <c r="O1153" s="60"/>
      <c r="P1153" s="60"/>
      <c r="Q1153" s="60"/>
      <c r="R1153" s="7"/>
      <c r="S1153" s="23"/>
      <c r="T1153" s="60"/>
      <c r="U1153" s="60"/>
    </row>
    <row r="1154" spans="1:21" s="1" customFormat="1" x14ac:dyDescent="0.2">
      <c r="A1154" s="687"/>
      <c r="B1154" s="458"/>
      <c r="C1154" s="458"/>
      <c r="D1154" s="458"/>
      <c r="E1154" s="688"/>
      <c r="F1154" s="687"/>
      <c r="G1154" s="687"/>
      <c r="H1154" s="687"/>
      <c r="I1154" s="60"/>
      <c r="J1154" s="15"/>
      <c r="K1154" s="23"/>
      <c r="L1154" s="23"/>
      <c r="M1154" s="11"/>
      <c r="N1154" s="26"/>
      <c r="O1154" s="60"/>
      <c r="P1154" s="60"/>
      <c r="Q1154" s="60"/>
      <c r="R1154" s="7"/>
      <c r="S1154" s="23"/>
      <c r="T1154" s="60"/>
      <c r="U1154" s="60"/>
    </row>
    <row r="1155" spans="1:21" s="1" customFormat="1" x14ac:dyDescent="0.2">
      <c r="A1155" s="687"/>
      <c r="B1155" s="458"/>
      <c r="C1155" s="458"/>
      <c r="D1155" s="458"/>
      <c r="E1155" s="688"/>
      <c r="F1155" s="687"/>
      <c r="G1155" s="687"/>
      <c r="H1155" s="687"/>
      <c r="I1155" s="60"/>
      <c r="J1155" s="15"/>
      <c r="K1155" s="23"/>
      <c r="L1155" s="23"/>
      <c r="M1155" s="11"/>
      <c r="N1155" s="26"/>
      <c r="O1155" s="60"/>
      <c r="P1155" s="60"/>
      <c r="Q1155" s="60"/>
      <c r="R1155" s="7"/>
      <c r="S1155" s="23"/>
      <c r="T1155" s="60"/>
      <c r="U1155" s="60"/>
    </row>
    <row r="1156" spans="1:21" s="1" customFormat="1" x14ac:dyDescent="0.2">
      <c r="A1156" s="687"/>
      <c r="B1156" s="458"/>
      <c r="C1156" s="458"/>
      <c r="D1156" s="458"/>
      <c r="E1156" s="688"/>
      <c r="F1156" s="687"/>
      <c r="G1156" s="687"/>
      <c r="H1156" s="687"/>
      <c r="I1156" s="60"/>
      <c r="J1156" s="15"/>
      <c r="K1156" s="23"/>
      <c r="L1156" s="23"/>
      <c r="M1156" s="11"/>
      <c r="N1156" s="26"/>
      <c r="O1156" s="60"/>
      <c r="P1156" s="60"/>
      <c r="Q1156" s="60"/>
      <c r="R1156" s="7"/>
      <c r="S1156" s="23"/>
      <c r="T1156" s="60"/>
      <c r="U1156" s="60"/>
    </row>
    <row r="1157" spans="1:21" s="1" customFormat="1" x14ac:dyDescent="0.2">
      <c r="A1157" s="687"/>
      <c r="B1157" s="458"/>
      <c r="C1157" s="458"/>
      <c r="D1157" s="458"/>
      <c r="E1157" s="688"/>
      <c r="F1157" s="687"/>
      <c r="G1157" s="687"/>
      <c r="H1157" s="687"/>
      <c r="I1157" s="60"/>
      <c r="J1157" s="15"/>
      <c r="K1157" s="23"/>
      <c r="L1157" s="23"/>
      <c r="M1157" s="11"/>
      <c r="N1157" s="26"/>
      <c r="O1157" s="60"/>
      <c r="P1157" s="60"/>
      <c r="Q1157" s="60"/>
      <c r="R1157" s="7"/>
      <c r="S1157" s="23"/>
      <c r="T1157" s="60"/>
      <c r="U1157" s="60"/>
    </row>
    <row r="1158" spans="1:21" s="1" customFormat="1" x14ac:dyDescent="0.2">
      <c r="A1158" s="687"/>
      <c r="B1158" s="458"/>
      <c r="C1158" s="458"/>
      <c r="D1158" s="458"/>
      <c r="E1158" s="688"/>
      <c r="F1158" s="687"/>
      <c r="G1158" s="687"/>
      <c r="H1158" s="687"/>
      <c r="I1158" s="60"/>
      <c r="J1158" s="15"/>
      <c r="K1158" s="23"/>
      <c r="L1158" s="23"/>
      <c r="M1158" s="11"/>
      <c r="N1158" s="26"/>
      <c r="O1158" s="60"/>
      <c r="P1158" s="60"/>
      <c r="Q1158" s="60"/>
      <c r="R1158" s="7"/>
      <c r="S1158" s="23"/>
      <c r="T1158" s="60"/>
      <c r="U1158" s="60"/>
    </row>
    <row r="1159" spans="1:21" s="1" customFormat="1" x14ac:dyDescent="0.2">
      <c r="A1159" s="687"/>
      <c r="B1159" s="458"/>
      <c r="C1159" s="458"/>
      <c r="D1159" s="458"/>
      <c r="E1159" s="688"/>
      <c r="F1159" s="687"/>
      <c r="G1159" s="687"/>
      <c r="H1159" s="687"/>
      <c r="I1159" s="60"/>
      <c r="J1159" s="15"/>
      <c r="K1159" s="23"/>
      <c r="L1159" s="23"/>
      <c r="M1159" s="11"/>
      <c r="N1159" s="26"/>
      <c r="O1159" s="60"/>
      <c r="P1159" s="60"/>
      <c r="Q1159" s="60"/>
      <c r="R1159" s="7"/>
      <c r="S1159" s="23"/>
      <c r="T1159" s="60"/>
      <c r="U1159" s="60"/>
    </row>
    <row r="1160" spans="1:21" s="1" customFormat="1" x14ac:dyDescent="0.2">
      <c r="A1160" s="687"/>
      <c r="B1160" s="458"/>
      <c r="C1160" s="458"/>
      <c r="D1160" s="458"/>
      <c r="E1160" s="688"/>
      <c r="F1160" s="687"/>
      <c r="G1160" s="687"/>
      <c r="H1160" s="687"/>
      <c r="I1160" s="60"/>
      <c r="J1160" s="15"/>
      <c r="K1160" s="23"/>
      <c r="L1160" s="23"/>
      <c r="M1160" s="11"/>
      <c r="N1160" s="26"/>
      <c r="O1160" s="60"/>
      <c r="P1160" s="60"/>
      <c r="Q1160" s="60"/>
      <c r="R1160" s="7"/>
      <c r="S1160" s="23"/>
      <c r="T1160" s="60"/>
      <c r="U1160" s="60"/>
    </row>
    <row r="1161" spans="1:21" s="1" customFormat="1" x14ac:dyDescent="0.2">
      <c r="A1161" s="687"/>
      <c r="B1161" s="458"/>
      <c r="C1161" s="458"/>
      <c r="D1161" s="458"/>
      <c r="E1161" s="688"/>
      <c r="F1161" s="687"/>
      <c r="G1161" s="687"/>
      <c r="H1161" s="687"/>
      <c r="I1161" s="60"/>
      <c r="J1161" s="15"/>
      <c r="K1161" s="23"/>
      <c r="L1161" s="23"/>
      <c r="M1161" s="11"/>
      <c r="N1161" s="26"/>
      <c r="O1161" s="60"/>
      <c r="P1161" s="60"/>
      <c r="Q1161" s="60"/>
      <c r="R1161" s="7"/>
      <c r="S1161" s="23"/>
      <c r="T1161" s="60"/>
      <c r="U1161" s="60"/>
    </row>
    <row r="1162" spans="1:21" s="1" customFormat="1" x14ac:dyDescent="0.2">
      <c r="A1162" s="687"/>
      <c r="B1162" s="458"/>
      <c r="C1162" s="458"/>
      <c r="D1162" s="458"/>
      <c r="E1162" s="688"/>
      <c r="F1162" s="687"/>
      <c r="G1162" s="687"/>
      <c r="H1162" s="687"/>
      <c r="I1162" s="60"/>
      <c r="J1162" s="15"/>
      <c r="K1162" s="23"/>
      <c r="L1162" s="23"/>
      <c r="M1162" s="11"/>
      <c r="N1162" s="26"/>
      <c r="O1162" s="60"/>
      <c r="P1162" s="60"/>
      <c r="Q1162" s="60"/>
      <c r="R1162" s="7"/>
      <c r="S1162" s="23"/>
      <c r="T1162" s="60"/>
      <c r="U1162" s="60"/>
    </row>
    <row r="1163" spans="1:21" s="1" customFormat="1" x14ac:dyDescent="0.2">
      <c r="A1163" s="687"/>
      <c r="B1163" s="458"/>
      <c r="C1163" s="458"/>
      <c r="D1163" s="458"/>
      <c r="E1163" s="688"/>
      <c r="F1163" s="687"/>
      <c r="G1163" s="687"/>
      <c r="H1163" s="687"/>
      <c r="I1163" s="60"/>
      <c r="J1163" s="15"/>
      <c r="K1163" s="23"/>
      <c r="L1163" s="23"/>
      <c r="M1163" s="11"/>
      <c r="N1163" s="26"/>
      <c r="O1163" s="60"/>
      <c r="P1163" s="60"/>
      <c r="Q1163" s="60"/>
      <c r="R1163" s="7"/>
      <c r="S1163" s="23"/>
      <c r="T1163" s="60"/>
      <c r="U1163" s="60"/>
    </row>
    <row r="1164" spans="1:21" s="1" customFormat="1" x14ac:dyDescent="0.2">
      <c r="A1164" s="687"/>
      <c r="B1164" s="458"/>
      <c r="C1164" s="458"/>
      <c r="D1164" s="458"/>
      <c r="E1164" s="688"/>
      <c r="F1164" s="687"/>
      <c r="G1164" s="687"/>
      <c r="H1164" s="687"/>
      <c r="I1164" s="60"/>
      <c r="J1164" s="15"/>
      <c r="K1164" s="23"/>
      <c r="L1164" s="23"/>
      <c r="M1164" s="11"/>
      <c r="N1164" s="26"/>
      <c r="O1164" s="60"/>
      <c r="P1164" s="60"/>
      <c r="Q1164" s="60"/>
      <c r="R1164" s="7"/>
      <c r="S1164" s="23"/>
      <c r="T1164" s="60"/>
      <c r="U1164" s="60"/>
    </row>
    <row r="1165" spans="1:21" s="1" customFormat="1" x14ac:dyDescent="0.2">
      <c r="A1165" s="687"/>
      <c r="B1165" s="458"/>
      <c r="C1165" s="458"/>
      <c r="D1165" s="458"/>
      <c r="E1165" s="688"/>
      <c r="F1165" s="687"/>
      <c r="G1165" s="687"/>
      <c r="H1165" s="687"/>
      <c r="I1165" s="60"/>
      <c r="J1165" s="15"/>
      <c r="K1165" s="23"/>
      <c r="L1165" s="23"/>
      <c r="M1165" s="11"/>
      <c r="N1165" s="26"/>
      <c r="O1165" s="60"/>
      <c r="P1165" s="60"/>
      <c r="Q1165" s="60"/>
      <c r="R1165" s="7"/>
      <c r="S1165" s="23"/>
      <c r="T1165" s="60"/>
      <c r="U1165" s="60"/>
    </row>
    <row r="1166" spans="1:21" s="1" customFormat="1" x14ac:dyDescent="0.2">
      <c r="A1166" s="687"/>
      <c r="B1166" s="458"/>
      <c r="C1166" s="458"/>
      <c r="D1166" s="458"/>
      <c r="E1166" s="688"/>
      <c r="F1166" s="687"/>
      <c r="G1166" s="687"/>
      <c r="H1166" s="687"/>
      <c r="I1166" s="60"/>
      <c r="J1166" s="15"/>
      <c r="K1166" s="23"/>
      <c r="L1166" s="23"/>
      <c r="M1166" s="11"/>
      <c r="N1166" s="26"/>
      <c r="O1166" s="60"/>
      <c r="P1166" s="60"/>
      <c r="Q1166" s="60"/>
      <c r="R1166" s="7"/>
      <c r="S1166" s="23"/>
      <c r="T1166" s="60"/>
      <c r="U1166" s="60"/>
    </row>
    <row r="1167" spans="1:21" s="1" customFormat="1" x14ac:dyDescent="0.2">
      <c r="A1167" s="687"/>
      <c r="B1167" s="458"/>
      <c r="C1167" s="458"/>
      <c r="D1167" s="458"/>
      <c r="E1167" s="688"/>
      <c r="F1167" s="687"/>
      <c r="G1167" s="687"/>
      <c r="H1167" s="687"/>
      <c r="I1167" s="60"/>
      <c r="J1167" s="15"/>
      <c r="K1167" s="23"/>
      <c r="L1167" s="23"/>
      <c r="M1167" s="11"/>
      <c r="N1167" s="26"/>
      <c r="O1167" s="60"/>
      <c r="P1167" s="60"/>
      <c r="Q1167" s="60"/>
      <c r="R1167" s="7"/>
      <c r="S1167" s="23"/>
      <c r="T1167" s="60"/>
      <c r="U1167" s="60"/>
    </row>
    <row r="1168" spans="1:21" s="1" customFormat="1" x14ac:dyDescent="0.2">
      <c r="A1168" s="687"/>
      <c r="B1168" s="458"/>
      <c r="C1168" s="458"/>
      <c r="D1168" s="458"/>
      <c r="E1168" s="688"/>
      <c r="F1168" s="687"/>
      <c r="G1168" s="687"/>
      <c r="H1168" s="687"/>
      <c r="I1168" s="60"/>
      <c r="J1168" s="15"/>
      <c r="K1168" s="23"/>
      <c r="L1168" s="23"/>
      <c r="M1168" s="11"/>
      <c r="N1168" s="26"/>
      <c r="O1168" s="60"/>
      <c r="P1168" s="60"/>
      <c r="Q1168" s="60"/>
      <c r="R1168" s="7"/>
      <c r="S1168" s="23"/>
      <c r="T1168" s="60"/>
      <c r="U1168" s="60"/>
    </row>
    <row r="1169" spans="1:21" s="1" customFormat="1" x14ac:dyDescent="0.2">
      <c r="A1169" s="687"/>
      <c r="B1169" s="458"/>
      <c r="C1169" s="458"/>
      <c r="D1169" s="458"/>
      <c r="E1169" s="688"/>
      <c r="F1169" s="687"/>
      <c r="G1169" s="687"/>
      <c r="H1169" s="687"/>
      <c r="I1169" s="60"/>
      <c r="J1169" s="15"/>
      <c r="K1169" s="23"/>
      <c r="L1169" s="23"/>
      <c r="M1169" s="11"/>
      <c r="N1169" s="26"/>
      <c r="O1169" s="60"/>
      <c r="P1169" s="60"/>
      <c r="Q1169" s="60"/>
      <c r="R1169" s="7"/>
      <c r="S1169" s="23"/>
      <c r="T1169" s="60"/>
      <c r="U1169" s="60"/>
    </row>
    <row r="1170" spans="1:21" s="1" customFormat="1" x14ac:dyDescent="0.2">
      <c r="A1170" s="687"/>
      <c r="B1170" s="458"/>
      <c r="C1170" s="458"/>
      <c r="D1170" s="458"/>
      <c r="E1170" s="688"/>
      <c r="F1170" s="687"/>
      <c r="G1170" s="687"/>
      <c r="H1170" s="687"/>
      <c r="I1170" s="60"/>
      <c r="J1170" s="15"/>
      <c r="K1170" s="23"/>
      <c r="L1170" s="23"/>
      <c r="M1170" s="11"/>
      <c r="N1170" s="26"/>
      <c r="O1170" s="60"/>
      <c r="P1170" s="60"/>
      <c r="Q1170" s="60"/>
      <c r="R1170" s="7"/>
      <c r="S1170" s="23"/>
      <c r="T1170" s="60"/>
      <c r="U1170" s="60"/>
    </row>
    <row r="1171" spans="1:21" s="1" customFormat="1" x14ac:dyDescent="0.2">
      <c r="A1171" s="687"/>
      <c r="B1171" s="458"/>
      <c r="C1171" s="458"/>
      <c r="D1171" s="458"/>
      <c r="E1171" s="688"/>
      <c r="F1171" s="687"/>
      <c r="G1171" s="687"/>
      <c r="H1171" s="687"/>
      <c r="I1171" s="60"/>
      <c r="J1171" s="15"/>
      <c r="K1171" s="23"/>
      <c r="L1171" s="23"/>
      <c r="M1171" s="11"/>
      <c r="N1171" s="26"/>
      <c r="O1171" s="60"/>
      <c r="P1171" s="60"/>
      <c r="Q1171" s="60"/>
      <c r="R1171" s="7"/>
      <c r="S1171" s="23"/>
      <c r="T1171" s="60"/>
      <c r="U1171" s="60"/>
    </row>
    <row r="1172" spans="1:21" s="1" customFormat="1" x14ac:dyDescent="0.2">
      <c r="A1172" s="687"/>
      <c r="B1172" s="458"/>
      <c r="C1172" s="458"/>
      <c r="D1172" s="458"/>
      <c r="E1172" s="688"/>
      <c r="F1172" s="687"/>
      <c r="G1172" s="687"/>
      <c r="H1172" s="687"/>
      <c r="I1172" s="60"/>
      <c r="J1172" s="15"/>
      <c r="K1172" s="23"/>
      <c r="L1172" s="23"/>
      <c r="M1172" s="11"/>
      <c r="N1172" s="26"/>
      <c r="O1172" s="60"/>
      <c r="P1172" s="60"/>
      <c r="Q1172" s="60"/>
      <c r="R1172" s="7"/>
      <c r="S1172" s="23"/>
      <c r="T1172" s="60"/>
      <c r="U1172" s="60"/>
    </row>
    <row r="1173" spans="1:21" s="1" customFormat="1" x14ac:dyDescent="0.2">
      <c r="A1173" s="687"/>
      <c r="B1173" s="458"/>
      <c r="C1173" s="458"/>
      <c r="D1173" s="458"/>
      <c r="E1173" s="688"/>
      <c r="F1173" s="687"/>
      <c r="G1173" s="687"/>
      <c r="H1173" s="687"/>
      <c r="I1173" s="60"/>
      <c r="J1173" s="15"/>
      <c r="K1173" s="23"/>
      <c r="L1173" s="23"/>
      <c r="M1173" s="11"/>
      <c r="N1173" s="26"/>
      <c r="O1173" s="60"/>
      <c r="P1173" s="60"/>
      <c r="Q1173" s="60"/>
      <c r="R1173" s="7"/>
      <c r="S1173" s="23"/>
      <c r="T1173" s="60"/>
      <c r="U1173" s="60"/>
    </row>
    <row r="1174" spans="1:21" s="1" customFormat="1" x14ac:dyDescent="0.2">
      <c r="A1174" s="687"/>
      <c r="B1174" s="458"/>
      <c r="C1174" s="458"/>
      <c r="D1174" s="458"/>
      <c r="E1174" s="688"/>
      <c r="F1174" s="687"/>
      <c r="G1174" s="687"/>
      <c r="H1174" s="687"/>
      <c r="I1174" s="60"/>
      <c r="J1174" s="15"/>
      <c r="K1174" s="23"/>
      <c r="L1174" s="23"/>
      <c r="M1174" s="11"/>
      <c r="N1174" s="26"/>
      <c r="O1174" s="60"/>
      <c r="P1174" s="60"/>
      <c r="Q1174" s="60"/>
      <c r="R1174" s="7"/>
      <c r="S1174" s="23"/>
      <c r="T1174" s="60"/>
      <c r="U1174" s="60"/>
    </row>
    <row r="1175" spans="1:21" s="1" customFormat="1" x14ac:dyDescent="0.2">
      <c r="A1175" s="687"/>
      <c r="B1175" s="458"/>
      <c r="C1175" s="458"/>
      <c r="D1175" s="458"/>
      <c r="E1175" s="688"/>
      <c r="F1175" s="687"/>
      <c r="G1175" s="687"/>
      <c r="H1175" s="687"/>
      <c r="I1175" s="60"/>
      <c r="J1175" s="15"/>
      <c r="K1175" s="23"/>
      <c r="L1175" s="23"/>
      <c r="M1175" s="11"/>
      <c r="N1175" s="26"/>
      <c r="O1175" s="60"/>
      <c r="P1175" s="60"/>
      <c r="Q1175" s="60"/>
      <c r="R1175" s="7"/>
      <c r="S1175" s="23"/>
      <c r="T1175" s="60"/>
      <c r="U1175" s="60"/>
    </row>
    <row r="1176" spans="1:21" s="1" customFormat="1" x14ac:dyDescent="0.2">
      <c r="A1176" s="687"/>
      <c r="B1176" s="458"/>
      <c r="C1176" s="458"/>
      <c r="D1176" s="458"/>
      <c r="E1176" s="688"/>
      <c r="F1176" s="687"/>
      <c r="G1176" s="687"/>
      <c r="H1176" s="687"/>
      <c r="I1176" s="60"/>
      <c r="J1176" s="15"/>
      <c r="K1176" s="23"/>
      <c r="L1176" s="23"/>
      <c r="M1176" s="11"/>
      <c r="N1176" s="26"/>
      <c r="O1176" s="60"/>
      <c r="P1176" s="60"/>
      <c r="Q1176" s="60"/>
      <c r="R1176" s="7"/>
      <c r="S1176" s="23"/>
      <c r="T1176" s="60"/>
      <c r="U1176" s="60"/>
    </row>
    <row r="1177" spans="1:21" s="1" customFormat="1" x14ac:dyDescent="0.2">
      <c r="A1177" s="687"/>
      <c r="B1177" s="458"/>
      <c r="C1177" s="458"/>
      <c r="D1177" s="458"/>
      <c r="E1177" s="688"/>
      <c r="F1177" s="687"/>
      <c r="G1177" s="687"/>
      <c r="H1177" s="687"/>
      <c r="I1177" s="60"/>
      <c r="J1177" s="15"/>
      <c r="K1177" s="23"/>
      <c r="L1177" s="23"/>
      <c r="M1177" s="11"/>
      <c r="N1177" s="26"/>
      <c r="O1177" s="60"/>
      <c r="P1177" s="60"/>
      <c r="Q1177" s="60"/>
      <c r="R1177" s="7"/>
      <c r="S1177" s="23"/>
      <c r="T1177" s="60"/>
      <c r="U1177" s="60"/>
    </row>
    <row r="1178" spans="1:21" s="1" customFormat="1" x14ac:dyDescent="0.2">
      <c r="A1178" s="687"/>
      <c r="B1178" s="458"/>
      <c r="C1178" s="458"/>
      <c r="D1178" s="458"/>
      <c r="E1178" s="688"/>
      <c r="F1178" s="687"/>
      <c r="G1178" s="687"/>
      <c r="H1178" s="687"/>
      <c r="I1178" s="60"/>
      <c r="J1178" s="15"/>
      <c r="K1178" s="23"/>
      <c r="L1178" s="23"/>
      <c r="M1178" s="11"/>
      <c r="N1178" s="26"/>
      <c r="O1178" s="60"/>
      <c r="P1178" s="60"/>
      <c r="Q1178" s="60"/>
      <c r="R1178" s="7"/>
      <c r="S1178" s="23"/>
      <c r="T1178" s="60"/>
      <c r="U1178" s="60"/>
    </row>
    <row r="1179" spans="1:21" s="1" customFormat="1" x14ac:dyDescent="0.2">
      <c r="A1179" s="687"/>
      <c r="B1179" s="458"/>
      <c r="C1179" s="458"/>
      <c r="D1179" s="458"/>
      <c r="E1179" s="688"/>
      <c r="F1179" s="687"/>
      <c r="G1179" s="687"/>
      <c r="H1179" s="687"/>
      <c r="I1179" s="60"/>
      <c r="J1179" s="15"/>
      <c r="K1179" s="23"/>
      <c r="L1179" s="23"/>
      <c r="M1179" s="11"/>
      <c r="N1179" s="26"/>
      <c r="O1179" s="60"/>
      <c r="P1179" s="60"/>
      <c r="Q1179" s="60"/>
      <c r="R1179" s="7"/>
      <c r="S1179" s="23"/>
      <c r="T1179" s="60"/>
      <c r="U1179" s="60"/>
    </row>
    <row r="1180" spans="1:21" s="1" customFormat="1" x14ac:dyDescent="0.2">
      <c r="A1180" s="687"/>
      <c r="B1180" s="458"/>
      <c r="C1180" s="458"/>
      <c r="D1180" s="458"/>
      <c r="E1180" s="688"/>
      <c r="F1180" s="687"/>
      <c r="G1180" s="687"/>
      <c r="H1180" s="687"/>
      <c r="I1180" s="60"/>
      <c r="J1180" s="15"/>
      <c r="K1180" s="23"/>
      <c r="L1180" s="23"/>
      <c r="M1180" s="11"/>
      <c r="N1180" s="26"/>
      <c r="O1180" s="60"/>
      <c r="P1180" s="60"/>
      <c r="Q1180" s="60"/>
      <c r="R1180" s="7"/>
      <c r="S1180" s="23"/>
      <c r="T1180" s="60"/>
      <c r="U1180" s="60"/>
    </row>
    <row r="1181" spans="1:21" s="1" customFormat="1" x14ac:dyDescent="0.2">
      <c r="A1181" s="687"/>
      <c r="B1181" s="458"/>
      <c r="C1181" s="458"/>
      <c r="D1181" s="458"/>
      <c r="E1181" s="688"/>
      <c r="F1181" s="687"/>
      <c r="G1181" s="687"/>
      <c r="H1181" s="687"/>
      <c r="I1181" s="60"/>
      <c r="J1181" s="15"/>
      <c r="K1181" s="23"/>
      <c r="L1181" s="23"/>
      <c r="M1181" s="11"/>
      <c r="N1181" s="26"/>
      <c r="O1181" s="60"/>
      <c r="P1181" s="60"/>
      <c r="Q1181" s="60"/>
      <c r="R1181" s="7"/>
      <c r="S1181" s="23"/>
      <c r="T1181" s="60"/>
      <c r="U1181" s="60"/>
    </row>
    <row r="1182" spans="1:21" s="1" customFormat="1" x14ac:dyDescent="0.2">
      <c r="A1182" s="687"/>
      <c r="B1182" s="458"/>
      <c r="C1182" s="458"/>
      <c r="D1182" s="458"/>
      <c r="E1182" s="688"/>
      <c r="F1182" s="687"/>
      <c r="G1182" s="687"/>
      <c r="H1182" s="687"/>
      <c r="I1182" s="60"/>
      <c r="J1182" s="15"/>
      <c r="K1182" s="23"/>
      <c r="L1182" s="23"/>
      <c r="M1182" s="11"/>
      <c r="N1182" s="26"/>
      <c r="O1182" s="60"/>
      <c r="P1182" s="60"/>
      <c r="Q1182" s="60"/>
      <c r="R1182" s="7"/>
      <c r="S1182" s="23"/>
      <c r="T1182" s="60"/>
      <c r="U1182" s="60"/>
    </row>
    <row r="1183" spans="1:21" s="1" customFormat="1" x14ac:dyDescent="0.2">
      <c r="A1183" s="687"/>
      <c r="B1183" s="458"/>
      <c r="C1183" s="458"/>
      <c r="D1183" s="458"/>
      <c r="E1183" s="688"/>
      <c r="F1183" s="687"/>
      <c r="G1183" s="687"/>
      <c r="H1183" s="687"/>
      <c r="I1183" s="60"/>
      <c r="J1183" s="15"/>
      <c r="K1183" s="23"/>
      <c r="L1183" s="23"/>
      <c r="M1183" s="11"/>
      <c r="N1183" s="26"/>
      <c r="O1183" s="60"/>
      <c r="P1183" s="60"/>
      <c r="Q1183" s="60"/>
      <c r="R1183" s="7"/>
      <c r="S1183" s="23"/>
      <c r="T1183" s="60"/>
      <c r="U1183" s="60"/>
    </row>
    <row r="1184" spans="1:21" s="1" customFormat="1" x14ac:dyDescent="0.2">
      <c r="A1184" s="687"/>
      <c r="B1184" s="458"/>
      <c r="C1184" s="458"/>
      <c r="D1184" s="458"/>
      <c r="E1184" s="688"/>
      <c r="F1184" s="687"/>
      <c r="G1184" s="687"/>
      <c r="H1184" s="687"/>
      <c r="I1184" s="60"/>
      <c r="J1184" s="15"/>
      <c r="K1184" s="23"/>
      <c r="L1184" s="23"/>
      <c r="M1184" s="11"/>
      <c r="N1184" s="26"/>
      <c r="O1184" s="60"/>
      <c r="P1184" s="60"/>
      <c r="Q1184" s="60"/>
      <c r="R1184" s="7"/>
      <c r="S1184" s="23"/>
      <c r="T1184" s="60"/>
      <c r="U1184" s="60"/>
    </row>
    <row r="1185" spans="1:21" s="1" customFormat="1" x14ac:dyDescent="0.2">
      <c r="A1185" s="687"/>
      <c r="B1185" s="458"/>
      <c r="C1185" s="458"/>
      <c r="D1185" s="458"/>
      <c r="E1185" s="688"/>
      <c r="F1185" s="687"/>
      <c r="G1185" s="687"/>
      <c r="H1185" s="687"/>
      <c r="I1185" s="60"/>
      <c r="J1185" s="15"/>
      <c r="K1185" s="23"/>
      <c r="L1185" s="23"/>
      <c r="M1185" s="11"/>
      <c r="N1185" s="26"/>
      <c r="O1185" s="60"/>
      <c r="P1185" s="60"/>
      <c r="Q1185" s="60"/>
      <c r="R1185" s="7"/>
      <c r="S1185" s="23"/>
      <c r="T1185" s="60"/>
      <c r="U1185" s="60"/>
    </row>
    <row r="1186" spans="1:21" s="1" customFormat="1" x14ac:dyDescent="0.2">
      <c r="A1186" s="687"/>
      <c r="B1186" s="458"/>
      <c r="C1186" s="458"/>
      <c r="D1186" s="458"/>
      <c r="E1186" s="688"/>
      <c r="F1186" s="687"/>
      <c r="G1186" s="687"/>
      <c r="H1186" s="687"/>
      <c r="I1186" s="60"/>
      <c r="J1186" s="15"/>
      <c r="K1186" s="23"/>
      <c r="L1186" s="23"/>
      <c r="M1186" s="11"/>
      <c r="N1186" s="26"/>
      <c r="O1186" s="60"/>
      <c r="P1186" s="60"/>
      <c r="Q1186" s="60"/>
      <c r="R1186" s="7"/>
      <c r="S1186" s="23"/>
      <c r="T1186" s="60"/>
      <c r="U1186" s="60"/>
    </row>
    <row r="1187" spans="1:21" s="1" customFormat="1" x14ac:dyDescent="0.2">
      <c r="A1187" s="687"/>
      <c r="B1187" s="458"/>
      <c r="C1187" s="458"/>
      <c r="D1187" s="458"/>
      <c r="E1187" s="688"/>
      <c r="F1187" s="687"/>
      <c r="G1187" s="687"/>
      <c r="H1187" s="687"/>
      <c r="I1187" s="60"/>
      <c r="J1187" s="15"/>
      <c r="K1187" s="23"/>
      <c r="L1187" s="23"/>
      <c r="M1187" s="11"/>
      <c r="N1187" s="26"/>
      <c r="O1187" s="60"/>
      <c r="P1187" s="60"/>
      <c r="Q1187" s="60"/>
      <c r="R1187" s="7"/>
      <c r="S1187" s="23"/>
      <c r="T1187" s="60"/>
      <c r="U1187" s="60"/>
    </row>
    <row r="1188" spans="1:21" s="1" customFormat="1" x14ac:dyDescent="0.2">
      <c r="A1188" s="687"/>
      <c r="B1188" s="458"/>
      <c r="C1188" s="458"/>
      <c r="D1188" s="458"/>
      <c r="E1188" s="688"/>
      <c r="F1188" s="687"/>
      <c r="G1188" s="687"/>
      <c r="H1188" s="687"/>
      <c r="I1188" s="60"/>
      <c r="J1188" s="15"/>
      <c r="K1188" s="23"/>
      <c r="L1188" s="23"/>
      <c r="M1188" s="11"/>
      <c r="N1188" s="26"/>
      <c r="O1188" s="60"/>
      <c r="P1188" s="60"/>
      <c r="Q1188" s="60"/>
      <c r="R1188" s="7"/>
      <c r="S1188" s="23"/>
      <c r="T1188" s="60"/>
      <c r="U1188" s="60"/>
    </row>
    <row r="1189" spans="1:21" s="1" customFormat="1" x14ac:dyDescent="0.2">
      <c r="A1189" s="687"/>
      <c r="B1189" s="458"/>
      <c r="C1189" s="458"/>
      <c r="D1189" s="458"/>
      <c r="E1189" s="688"/>
      <c r="F1189" s="687"/>
      <c r="G1189" s="687"/>
      <c r="H1189" s="687"/>
      <c r="I1189" s="60"/>
      <c r="J1189" s="15"/>
      <c r="K1189" s="23"/>
      <c r="L1189" s="23"/>
      <c r="M1189" s="11"/>
      <c r="N1189" s="26"/>
      <c r="O1189" s="60"/>
      <c r="P1189" s="60"/>
      <c r="Q1189" s="60"/>
      <c r="R1189" s="7"/>
      <c r="S1189" s="23"/>
      <c r="T1189" s="60"/>
      <c r="U1189" s="60"/>
    </row>
    <row r="1190" spans="1:21" s="1" customFormat="1" x14ac:dyDescent="0.2">
      <c r="A1190" s="687"/>
      <c r="B1190" s="458"/>
      <c r="C1190" s="458"/>
      <c r="D1190" s="458"/>
      <c r="E1190" s="688"/>
      <c r="F1190" s="687"/>
      <c r="G1190" s="687"/>
      <c r="H1190" s="687"/>
      <c r="I1190" s="60"/>
      <c r="J1190" s="15"/>
      <c r="K1190" s="23"/>
      <c r="L1190" s="23"/>
      <c r="M1190" s="11"/>
      <c r="N1190" s="26"/>
      <c r="O1190" s="60"/>
      <c r="P1190" s="60"/>
      <c r="Q1190" s="60"/>
      <c r="R1190" s="7"/>
      <c r="S1190" s="23"/>
      <c r="T1190" s="60"/>
      <c r="U1190" s="60"/>
    </row>
    <row r="1191" spans="1:21" s="1" customFormat="1" x14ac:dyDescent="0.2">
      <c r="A1191" s="687"/>
      <c r="B1191" s="458"/>
      <c r="C1191" s="458"/>
      <c r="D1191" s="458"/>
      <c r="E1191" s="688"/>
      <c r="F1191" s="687"/>
      <c r="G1191" s="687"/>
      <c r="H1191" s="687"/>
      <c r="I1191" s="60"/>
      <c r="J1191" s="15"/>
      <c r="K1191" s="23"/>
      <c r="L1191" s="23"/>
      <c r="M1191" s="11"/>
      <c r="N1191" s="26"/>
      <c r="O1191" s="60"/>
      <c r="P1191" s="60"/>
      <c r="Q1191" s="60"/>
      <c r="R1191" s="7"/>
      <c r="S1191" s="23"/>
      <c r="T1191" s="60"/>
      <c r="U1191" s="60"/>
    </row>
    <row r="1192" spans="1:21" s="1" customFormat="1" x14ac:dyDescent="0.2">
      <c r="A1192" s="687"/>
      <c r="B1192" s="458"/>
      <c r="C1192" s="458"/>
      <c r="D1192" s="458"/>
      <c r="E1192" s="688"/>
      <c r="F1192" s="687"/>
      <c r="G1192" s="687"/>
      <c r="H1192" s="687"/>
      <c r="I1192" s="60"/>
      <c r="J1192" s="15"/>
      <c r="K1192" s="23"/>
      <c r="L1192" s="23"/>
      <c r="M1192" s="11"/>
      <c r="N1192" s="26"/>
      <c r="O1192" s="60"/>
      <c r="P1192" s="60"/>
      <c r="Q1192" s="60"/>
      <c r="R1192" s="7"/>
      <c r="S1192" s="23"/>
      <c r="T1192" s="60"/>
      <c r="U1192" s="60"/>
    </row>
    <row r="1193" spans="1:21" s="1" customFormat="1" x14ac:dyDescent="0.2">
      <c r="A1193" s="687"/>
      <c r="B1193" s="458"/>
      <c r="C1193" s="458"/>
      <c r="D1193" s="458"/>
      <c r="E1193" s="688"/>
      <c r="F1193" s="687"/>
      <c r="G1193" s="687"/>
      <c r="H1193" s="687"/>
      <c r="I1193" s="60"/>
      <c r="J1193" s="15"/>
      <c r="K1193" s="23"/>
      <c r="L1193" s="23"/>
      <c r="M1193" s="11"/>
      <c r="N1193" s="26"/>
      <c r="O1193" s="60"/>
      <c r="P1193" s="60"/>
      <c r="Q1193" s="60"/>
      <c r="R1193" s="7"/>
      <c r="S1193" s="23"/>
      <c r="T1193" s="60"/>
      <c r="U1193" s="60"/>
    </row>
    <row r="1194" spans="1:21" s="1" customFormat="1" x14ac:dyDescent="0.2">
      <c r="A1194" s="687"/>
      <c r="B1194" s="458"/>
      <c r="C1194" s="458"/>
      <c r="D1194" s="458"/>
      <c r="E1194" s="688"/>
      <c r="F1194" s="687"/>
      <c r="G1194" s="687"/>
      <c r="H1194" s="687"/>
      <c r="I1194" s="60"/>
      <c r="J1194" s="15"/>
      <c r="K1194" s="23"/>
      <c r="L1194" s="23"/>
      <c r="M1194" s="11"/>
      <c r="N1194" s="26"/>
      <c r="O1194" s="60"/>
      <c r="P1194" s="60"/>
      <c r="Q1194" s="60"/>
      <c r="R1194" s="7"/>
      <c r="S1194" s="23"/>
      <c r="T1194" s="60"/>
      <c r="U1194" s="60"/>
    </row>
    <row r="1195" spans="1:21" s="1" customFormat="1" x14ac:dyDescent="0.2">
      <c r="A1195" s="687"/>
      <c r="B1195" s="458"/>
      <c r="C1195" s="458"/>
      <c r="D1195" s="458"/>
      <c r="E1195" s="688"/>
      <c r="F1195" s="687"/>
      <c r="G1195" s="687"/>
      <c r="H1195" s="687"/>
      <c r="I1195" s="60"/>
      <c r="J1195" s="15"/>
      <c r="K1195" s="23"/>
      <c r="L1195" s="23"/>
      <c r="M1195" s="11"/>
      <c r="N1195" s="26"/>
      <c r="O1195" s="60"/>
      <c r="P1195" s="60"/>
      <c r="Q1195" s="60"/>
      <c r="R1195" s="7"/>
      <c r="S1195" s="23"/>
      <c r="T1195" s="60"/>
      <c r="U1195" s="60"/>
    </row>
    <row r="1196" spans="1:21" s="1" customFormat="1" x14ac:dyDescent="0.2">
      <c r="A1196" s="687"/>
      <c r="B1196" s="458"/>
      <c r="C1196" s="458"/>
      <c r="D1196" s="458"/>
      <c r="E1196" s="688"/>
      <c r="F1196" s="687"/>
      <c r="G1196" s="687"/>
      <c r="H1196" s="687"/>
      <c r="I1196" s="60"/>
      <c r="J1196" s="15"/>
      <c r="K1196" s="23"/>
      <c r="L1196" s="23"/>
      <c r="M1196" s="11"/>
      <c r="N1196" s="26"/>
      <c r="O1196" s="60"/>
      <c r="P1196" s="60"/>
      <c r="Q1196" s="60"/>
      <c r="R1196" s="7"/>
      <c r="S1196" s="23"/>
      <c r="T1196" s="60"/>
      <c r="U1196" s="60"/>
    </row>
    <row r="1197" spans="1:21" s="1" customFormat="1" x14ac:dyDescent="0.2">
      <c r="A1197" s="687"/>
      <c r="B1197" s="458"/>
      <c r="C1197" s="458"/>
      <c r="D1197" s="458"/>
      <c r="E1197" s="688"/>
      <c r="F1197" s="687"/>
      <c r="G1197" s="687"/>
      <c r="H1197" s="687"/>
      <c r="I1197" s="60"/>
      <c r="J1197" s="15"/>
      <c r="K1197" s="23"/>
      <c r="L1197" s="23"/>
      <c r="M1197" s="11"/>
      <c r="N1197" s="26"/>
      <c r="O1197" s="60"/>
      <c r="P1197" s="60"/>
      <c r="Q1197" s="60"/>
      <c r="R1197" s="7"/>
      <c r="S1197" s="23"/>
      <c r="T1197" s="60"/>
      <c r="U1197" s="60"/>
    </row>
    <row r="1198" spans="1:21" s="1" customFormat="1" x14ac:dyDescent="0.2">
      <c r="A1198" s="687"/>
      <c r="B1198" s="458"/>
      <c r="C1198" s="458"/>
      <c r="D1198" s="458"/>
      <c r="E1198" s="688"/>
      <c r="F1198" s="687"/>
      <c r="G1198" s="687"/>
      <c r="H1198" s="687"/>
      <c r="I1198" s="60"/>
      <c r="J1198" s="15"/>
      <c r="K1198" s="23"/>
      <c r="L1198" s="23"/>
      <c r="M1198" s="11"/>
      <c r="N1198" s="26"/>
      <c r="O1198" s="60"/>
      <c r="P1198" s="60"/>
      <c r="Q1198" s="60"/>
      <c r="R1198" s="7"/>
      <c r="S1198" s="23"/>
      <c r="T1198" s="60"/>
      <c r="U1198" s="60"/>
    </row>
    <row r="1199" spans="1:21" s="1" customFormat="1" x14ac:dyDescent="0.2">
      <c r="A1199" s="687"/>
      <c r="B1199" s="458"/>
      <c r="C1199" s="458"/>
      <c r="D1199" s="458"/>
      <c r="E1199" s="688"/>
      <c r="F1199" s="687"/>
      <c r="G1199" s="687"/>
      <c r="H1199" s="687"/>
      <c r="I1199" s="60"/>
      <c r="J1199" s="15"/>
      <c r="K1199" s="23"/>
      <c r="L1199" s="23"/>
      <c r="M1199" s="11"/>
      <c r="N1199" s="26"/>
      <c r="O1199" s="60"/>
      <c r="P1199" s="60"/>
      <c r="Q1199" s="60"/>
      <c r="R1199" s="7"/>
      <c r="S1199" s="23"/>
      <c r="T1199" s="60"/>
      <c r="U1199" s="60"/>
    </row>
    <row r="1200" spans="1:21" s="1" customFormat="1" x14ac:dyDescent="0.2">
      <c r="A1200" s="687"/>
      <c r="B1200" s="458"/>
      <c r="C1200" s="458"/>
      <c r="D1200" s="458"/>
      <c r="E1200" s="688"/>
      <c r="F1200" s="687"/>
      <c r="G1200" s="687"/>
      <c r="H1200" s="687"/>
      <c r="I1200" s="60"/>
      <c r="J1200" s="15"/>
      <c r="K1200" s="23"/>
      <c r="L1200" s="23"/>
      <c r="M1200" s="11"/>
      <c r="N1200" s="26"/>
      <c r="O1200" s="60"/>
      <c r="P1200" s="60"/>
      <c r="Q1200" s="60"/>
      <c r="R1200" s="7"/>
      <c r="S1200" s="23"/>
      <c r="T1200" s="60"/>
      <c r="U1200" s="60"/>
    </row>
    <row r="1201" spans="1:21" s="1" customFormat="1" x14ac:dyDescent="0.2">
      <c r="A1201" s="687"/>
      <c r="B1201" s="458"/>
      <c r="C1201" s="458"/>
      <c r="D1201" s="458"/>
      <c r="E1201" s="688"/>
      <c r="F1201" s="687"/>
      <c r="G1201" s="687"/>
      <c r="H1201" s="687"/>
      <c r="I1201" s="60"/>
      <c r="J1201" s="15"/>
      <c r="K1201" s="23"/>
      <c r="L1201" s="23"/>
      <c r="M1201" s="11"/>
      <c r="N1201" s="26"/>
      <c r="O1201" s="60"/>
      <c r="P1201" s="60"/>
      <c r="Q1201" s="60"/>
      <c r="R1201" s="7"/>
      <c r="S1201" s="23"/>
      <c r="T1201" s="60"/>
      <c r="U1201" s="60"/>
    </row>
    <row r="1202" spans="1:21" s="1" customFormat="1" x14ac:dyDescent="0.2">
      <c r="A1202" s="687"/>
      <c r="B1202" s="458"/>
      <c r="C1202" s="458"/>
      <c r="D1202" s="458"/>
      <c r="E1202" s="688"/>
      <c r="F1202" s="687"/>
      <c r="G1202" s="687"/>
      <c r="H1202" s="687"/>
      <c r="I1202" s="60"/>
      <c r="J1202" s="15"/>
      <c r="K1202" s="23"/>
      <c r="L1202" s="23"/>
      <c r="M1202" s="11"/>
      <c r="N1202" s="26"/>
      <c r="O1202" s="60"/>
      <c r="P1202" s="60"/>
      <c r="Q1202" s="60"/>
      <c r="R1202" s="7"/>
      <c r="S1202" s="23"/>
      <c r="T1202" s="60"/>
      <c r="U1202" s="60"/>
    </row>
    <row r="1203" spans="1:21" s="1" customFormat="1" x14ac:dyDescent="0.2">
      <c r="A1203" s="687"/>
      <c r="B1203" s="458"/>
      <c r="C1203" s="458"/>
      <c r="D1203" s="458"/>
      <c r="E1203" s="688"/>
      <c r="F1203" s="687"/>
      <c r="G1203" s="687"/>
      <c r="H1203" s="687"/>
      <c r="I1203" s="60"/>
      <c r="J1203" s="15"/>
      <c r="K1203" s="23"/>
      <c r="L1203" s="23"/>
      <c r="M1203" s="11"/>
      <c r="N1203" s="26"/>
      <c r="O1203" s="60"/>
      <c r="P1203" s="60"/>
      <c r="Q1203" s="60"/>
      <c r="R1203" s="7"/>
      <c r="S1203" s="23"/>
      <c r="T1203" s="60"/>
      <c r="U1203" s="60"/>
    </row>
    <row r="1204" spans="1:21" s="1" customFormat="1" x14ac:dyDescent="0.2">
      <c r="A1204" s="687"/>
      <c r="B1204" s="458"/>
      <c r="C1204" s="458"/>
      <c r="D1204" s="458"/>
      <c r="E1204" s="688"/>
      <c r="F1204" s="687"/>
      <c r="G1204" s="687"/>
      <c r="H1204" s="687"/>
      <c r="I1204" s="60"/>
      <c r="J1204" s="15"/>
      <c r="K1204" s="23"/>
      <c r="L1204" s="23"/>
      <c r="M1204" s="11"/>
      <c r="N1204" s="26"/>
      <c r="O1204" s="60"/>
      <c r="P1204" s="60"/>
      <c r="Q1204" s="60"/>
      <c r="R1204" s="7"/>
      <c r="S1204" s="23"/>
      <c r="T1204" s="60"/>
      <c r="U1204" s="60"/>
    </row>
    <row r="1205" spans="1:21" s="1" customFormat="1" x14ac:dyDescent="0.2">
      <c r="A1205" s="687"/>
      <c r="B1205" s="458"/>
      <c r="C1205" s="458"/>
      <c r="D1205" s="458"/>
      <c r="E1205" s="688"/>
      <c r="F1205" s="687"/>
      <c r="G1205" s="687"/>
      <c r="H1205" s="687"/>
      <c r="I1205" s="60"/>
      <c r="J1205" s="15"/>
      <c r="K1205" s="23"/>
      <c r="L1205" s="23"/>
      <c r="M1205" s="11"/>
      <c r="N1205" s="26"/>
      <c r="O1205" s="60"/>
      <c r="P1205" s="60"/>
      <c r="Q1205" s="60"/>
      <c r="R1205" s="7"/>
      <c r="S1205" s="23"/>
      <c r="T1205" s="60"/>
      <c r="U1205" s="60"/>
    </row>
    <row r="1206" spans="1:21" s="1" customFormat="1" x14ac:dyDescent="0.2">
      <c r="A1206" s="687"/>
      <c r="B1206" s="458"/>
      <c r="C1206" s="458"/>
      <c r="D1206" s="458"/>
      <c r="E1206" s="688"/>
      <c r="F1206" s="687"/>
      <c r="G1206" s="687"/>
      <c r="H1206" s="687"/>
      <c r="I1206" s="60"/>
      <c r="J1206" s="15"/>
      <c r="K1206" s="23"/>
      <c r="L1206" s="23"/>
      <c r="M1206" s="11"/>
      <c r="N1206" s="26"/>
      <c r="O1206" s="60"/>
      <c r="P1206" s="60"/>
      <c r="Q1206" s="60"/>
      <c r="R1206" s="7"/>
      <c r="S1206" s="23"/>
      <c r="T1206" s="60"/>
      <c r="U1206" s="60"/>
    </row>
    <row r="1207" spans="1:21" s="1" customFormat="1" x14ac:dyDescent="0.2">
      <c r="A1207" s="687"/>
      <c r="B1207" s="458"/>
      <c r="C1207" s="458"/>
      <c r="D1207" s="458"/>
      <c r="E1207" s="688"/>
      <c r="F1207" s="687"/>
      <c r="G1207" s="687"/>
      <c r="H1207" s="687"/>
      <c r="I1207" s="60"/>
      <c r="J1207" s="15"/>
      <c r="K1207" s="23"/>
      <c r="L1207" s="23"/>
      <c r="M1207" s="11"/>
      <c r="N1207" s="26"/>
      <c r="O1207" s="60"/>
      <c r="P1207" s="60"/>
      <c r="Q1207" s="60"/>
      <c r="R1207" s="7"/>
      <c r="S1207" s="23"/>
      <c r="T1207" s="60"/>
      <c r="U1207" s="60"/>
    </row>
    <row r="1208" spans="1:21" s="1" customFormat="1" x14ac:dyDescent="0.2">
      <c r="A1208" s="687"/>
      <c r="B1208" s="458"/>
      <c r="C1208" s="458"/>
      <c r="D1208" s="458"/>
      <c r="E1208" s="688"/>
      <c r="F1208" s="687"/>
      <c r="G1208" s="687"/>
      <c r="H1208" s="687"/>
      <c r="I1208" s="60"/>
      <c r="J1208" s="15"/>
      <c r="K1208" s="23"/>
      <c r="L1208" s="23"/>
      <c r="M1208" s="11"/>
      <c r="N1208" s="26"/>
      <c r="O1208" s="60"/>
      <c r="P1208" s="60"/>
      <c r="Q1208" s="60"/>
      <c r="R1208" s="7"/>
      <c r="S1208" s="23"/>
      <c r="T1208" s="60"/>
      <c r="U1208" s="60"/>
    </row>
    <row r="1209" spans="1:21" s="1" customFormat="1" x14ac:dyDescent="0.2">
      <c r="A1209" s="687"/>
      <c r="B1209" s="458"/>
      <c r="C1209" s="458"/>
      <c r="D1209" s="458"/>
      <c r="E1209" s="688"/>
      <c r="F1209" s="687"/>
      <c r="G1209" s="687"/>
      <c r="H1209" s="687"/>
      <c r="I1209" s="60"/>
      <c r="J1209" s="15"/>
      <c r="K1209" s="23"/>
      <c r="L1209" s="23"/>
      <c r="M1209" s="11"/>
      <c r="N1209" s="26"/>
      <c r="O1209" s="60"/>
      <c r="P1209" s="60"/>
      <c r="Q1209" s="60"/>
      <c r="R1209" s="7"/>
      <c r="S1209" s="23"/>
      <c r="T1209" s="60"/>
      <c r="U1209" s="60"/>
    </row>
    <row r="1210" spans="1:21" s="1" customFormat="1" x14ac:dyDescent="0.2">
      <c r="A1210" s="687"/>
      <c r="B1210" s="458"/>
      <c r="C1210" s="458"/>
      <c r="D1210" s="458"/>
      <c r="E1210" s="688"/>
      <c r="F1210" s="687"/>
      <c r="G1210" s="687"/>
      <c r="H1210" s="687"/>
      <c r="I1210" s="60"/>
      <c r="J1210" s="15"/>
      <c r="K1210" s="23"/>
      <c r="L1210" s="23"/>
      <c r="M1210" s="11"/>
      <c r="N1210" s="26"/>
      <c r="O1210" s="60"/>
      <c r="P1210" s="60"/>
      <c r="Q1210" s="60"/>
      <c r="R1210" s="7"/>
      <c r="S1210" s="23"/>
      <c r="T1210" s="60"/>
      <c r="U1210" s="60"/>
    </row>
    <row r="1211" spans="1:21" s="1" customFormat="1" x14ac:dyDescent="0.2">
      <c r="A1211" s="687"/>
      <c r="B1211" s="458"/>
      <c r="C1211" s="458"/>
      <c r="D1211" s="458"/>
      <c r="E1211" s="688"/>
      <c r="F1211" s="687"/>
      <c r="G1211" s="687"/>
      <c r="H1211" s="687"/>
      <c r="I1211" s="60"/>
      <c r="J1211" s="15"/>
      <c r="K1211" s="23"/>
      <c r="L1211" s="23"/>
      <c r="M1211" s="11"/>
      <c r="N1211" s="26"/>
      <c r="O1211" s="60"/>
      <c r="P1211" s="60"/>
      <c r="Q1211" s="60"/>
      <c r="R1211" s="7"/>
      <c r="S1211" s="23"/>
      <c r="T1211" s="60"/>
      <c r="U1211" s="60"/>
    </row>
    <row r="1212" spans="1:21" s="1" customFormat="1" x14ac:dyDescent="0.2">
      <c r="A1212" s="687"/>
      <c r="B1212" s="458"/>
      <c r="C1212" s="458"/>
      <c r="D1212" s="458"/>
      <c r="E1212" s="688"/>
      <c r="F1212" s="687"/>
      <c r="G1212" s="687"/>
      <c r="H1212" s="687"/>
      <c r="I1212" s="60"/>
      <c r="J1212" s="15"/>
      <c r="K1212" s="23"/>
      <c r="L1212" s="23"/>
      <c r="M1212" s="11"/>
      <c r="N1212" s="26"/>
      <c r="O1212" s="60"/>
      <c r="P1212" s="60"/>
      <c r="Q1212" s="60"/>
      <c r="R1212" s="7"/>
      <c r="S1212" s="23"/>
      <c r="T1212" s="60"/>
      <c r="U1212" s="60"/>
    </row>
    <row r="1213" spans="1:21" s="1" customFormat="1" x14ac:dyDescent="0.2">
      <c r="A1213" s="687"/>
      <c r="B1213" s="458"/>
      <c r="C1213" s="458"/>
      <c r="D1213" s="458"/>
      <c r="E1213" s="688"/>
      <c r="F1213" s="687"/>
      <c r="G1213" s="687"/>
      <c r="H1213" s="687"/>
      <c r="I1213" s="60"/>
      <c r="J1213" s="15"/>
      <c r="K1213" s="23"/>
      <c r="L1213" s="23"/>
      <c r="M1213" s="11"/>
      <c r="N1213" s="26"/>
      <c r="O1213" s="60"/>
      <c r="P1213" s="60"/>
      <c r="Q1213" s="60"/>
      <c r="R1213" s="7"/>
      <c r="S1213" s="23"/>
      <c r="T1213" s="60"/>
      <c r="U1213" s="60"/>
    </row>
    <row r="1214" spans="1:21" s="1" customFormat="1" x14ac:dyDescent="0.2">
      <c r="A1214" s="687"/>
      <c r="B1214" s="458"/>
      <c r="C1214" s="458"/>
      <c r="D1214" s="458"/>
      <c r="E1214" s="688"/>
      <c r="F1214" s="687"/>
      <c r="G1214" s="687"/>
      <c r="H1214" s="687"/>
      <c r="I1214" s="60"/>
      <c r="J1214" s="15"/>
      <c r="K1214" s="23"/>
      <c r="L1214" s="23"/>
      <c r="M1214" s="11"/>
      <c r="N1214" s="26"/>
      <c r="O1214" s="60"/>
      <c r="P1214" s="60"/>
      <c r="Q1214" s="60"/>
      <c r="R1214" s="7"/>
      <c r="S1214" s="23"/>
      <c r="T1214" s="60"/>
      <c r="U1214" s="60"/>
    </row>
    <row r="1215" spans="1:21" s="1" customFormat="1" x14ac:dyDescent="0.2">
      <c r="A1215" s="687"/>
      <c r="B1215" s="458"/>
      <c r="C1215" s="458"/>
      <c r="D1215" s="458"/>
      <c r="E1215" s="688"/>
      <c r="F1215" s="687"/>
      <c r="G1215" s="687"/>
      <c r="H1215" s="687"/>
      <c r="I1215" s="60"/>
      <c r="J1215" s="15"/>
      <c r="K1215" s="23"/>
      <c r="L1215" s="23"/>
      <c r="M1215" s="11"/>
      <c r="N1215" s="26"/>
      <c r="O1215" s="60"/>
      <c r="P1215" s="60"/>
      <c r="Q1215" s="60"/>
      <c r="R1215" s="7"/>
      <c r="S1215" s="23"/>
      <c r="T1215" s="60"/>
      <c r="U1215" s="60"/>
    </row>
    <row r="1216" spans="1:21" s="1" customFormat="1" x14ac:dyDescent="0.2">
      <c r="A1216" s="687"/>
      <c r="B1216" s="458"/>
      <c r="C1216" s="458"/>
      <c r="D1216" s="458"/>
      <c r="E1216" s="688"/>
      <c r="F1216" s="687"/>
      <c r="G1216" s="687"/>
      <c r="H1216" s="687"/>
      <c r="I1216" s="60"/>
      <c r="J1216" s="15"/>
      <c r="K1216" s="23"/>
      <c r="L1216" s="23"/>
      <c r="M1216" s="11"/>
      <c r="N1216" s="26"/>
      <c r="O1216" s="60"/>
      <c r="P1216" s="60"/>
      <c r="Q1216" s="60"/>
      <c r="R1216" s="7"/>
      <c r="S1216" s="23"/>
      <c r="T1216" s="60"/>
      <c r="U1216" s="60"/>
    </row>
    <row r="1217" spans="1:21" s="1" customFormat="1" x14ac:dyDescent="0.2">
      <c r="A1217" s="687"/>
      <c r="B1217" s="458"/>
      <c r="C1217" s="458"/>
      <c r="D1217" s="458"/>
      <c r="E1217" s="688"/>
      <c r="F1217" s="687"/>
      <c r="G1217" s="687"/>
      <c r="H1217" s="687"/>
      <c r="I1217" s="60"/>
      <c r="J1217" s="15"/>
      <c r="K1217" s="23"/>
      <c r="L1217" s="23"/>
      <c r="M1217" s="11"/>
      <c r="N1217" s="26"/>
      <c r="O1217" s="60"/>
      <c r="P1217" s="60"/>
      <c r="Q1217" s="60"/>
      <c r="R1217" s="7"/>
      <c r="S1217" s="23"/>
      <c r="T1217" s="60"/>
      <c r="U1217" s="60"/>
    </row>
    <row r="1218" spans="1:21" s="1" customFormat="1" x14ac:dyDescent="0.2">
      <c r="A1218" s="687"/>
      <c r="B1218" s="458"/>
      <c r="C1218" s="458"/>
      <c r="D1218" s="458"/>
      <c r="E1218" s="688"/>
      <c r="F1218" s="687"/>
      <c r="G1218" s="687"/>
      <c r="H1218" s="687"/>
      <c r="I1218" s="60"/>
      <c r="J1218" s="15"/>
      <c r="K1218" s="23"/>
      <c r="L1218" s="23"/>
      <c r="M1218" s="11"/>
      <c r="N1218" s="26"/>
      <c r="O1218" s="60"/>
      <c r="P1218" s="60"/>
      <c r="Q1218" s="60"/>
      <c r="R1218" s="7"/>
      <c r="S1218" s="23"/>
      <c r="T1218" s="60"/>
      <c r="U1218" s="60"/>
    </row>
    <row r="1219" spans="1:21" s="1" customFormat="1" x14ac:dyDescent="0.2">
      <c r="A1219" s="687"/>
      <c r="B1219" s="458"/>
      <c r="C1219" s="458"/>
      <c r="D1219" s="458"/>
      <c r="E1219" s="688"/>
      <c r="F1219" s="687"/>
      <c r="G1219" s="687"/>
      <c r="H1219" s="687"/>
      <c r="I1219" s="60"/>
      <c r="J1219" s="15"/>
      <c r="K1219" s="23"/>
      <c r="L1219" s="23"/>
      <c r="M1219" s="11"/>
      <c r="N1219" s="26"/>
      <c r="O1219" s="60"/>
      <c r="P1219" s="60"/>
      <c r="Q1219" s="60"/>
      <c r="R1219" s="7"/>
      <c r="S1219" s="23"/>
      <c r="T1219" s="60"/>
      <c r="U1219" s="60"/>
    </row>
    <row r="1220" spans="1:21" s="1" customFormat="1" x14ac:dyDescent="0.2">
      <c r="A1220" s="687"/>
      <c r="B1220" s="458"/>
      <c r="C1220" s="458"/>
      <c r="D1220" s="458"/>
      <c r="E1220" s="688"/>
      <c r="F1220" s="687"/>
      <c r="G1220" s="687"/>
      <c r="H1220" s="687"/>
      <c r="I1220" s="60"/>
      <c r="J1220" s="15"/>
      <c r="K1220" s="23"/>
      <c r="L1220" s="23"/>
      <c r="M1220" s="11"/>
      <c r="N1220" s="26"/>
      <c r="O1220" s="60"/>
      <c r="P1220" s="60"/>
      <c r="Q1220" s="60"/>
      <c r="R1220" s="7"/>
      <c r="S1220" s="23"/>
      <c r="T1220" s="60"/>
      <c r="U1220" s="60"/>
    </row>
    <row r="1221" spans="1:21" s="1" customFormat="1" x14ac:dyDescent="0.2">
      <c r="A1221" s="687"/>
      <c r="B1221" s="458"/>
      <c r="C1221" s="458"/>
      <c r="D1221" s="458"/>
      <c r="E1221" s="688"/>
      <c r="F1221" s="687"/>
      <c r="G1221" s="687"/>
      <c r="H1221" s="687"/>
      <c r="I1221" s="60"/>
      <c r="J1221" s="15"/>
      <c r="K1221" s="23"/>
      <c r="L1221" s="23"/>
      <c r="M1221" s="11"/>
      <c r="N1221" s="26"/>
      <c r="O1221" s="60"/>
      <c r="P1221" s="60"/>
      <c r="Q1221" s="60"/>
      <c r="R1221" s="7"/>
      <c r="S1221" s="23"/>
      <c r="T1221" s="60"/>
      <c r="U1221" s="60"/>
    </row>
    <row r="1222" spans="1:21" s="1" customFormat="1" x14ac:dyDescent="0.2">
      <c r="A1222" s="687"/>
      <c r="B1222" s="458"/>
      <c r="C1222" s="458"/>
      <c r="D1222" s="458"/>
      <c r="E1222" s="688"/>
      <c r="F1222" s="687"/>
      <c r="G1222" s="687"/>
      <c r="H1222" s="687"/>
      <c r="I1222" s="60"/>
      <c r="J1222" s="15"/>
      <c r="K1222" s="23"/>
      <c r="L1222" s="23"/>
      <c r="M1222" s="11"/>
      <c r="N1222" s="26"/>
      <c r="O1222" s="60"/>
      <c r="P1222" s="60"/>
      <c r="Q1222" s="60"/>
      <c r="R1222" s="7"/>
      <c r="S1222" s="23"/>
      <c r="T1222" s="60"/>
      <c r="U1222" s="60"/>
    </row>
    <row r="1223" spans="1:21" s="1" customFormat="1" x14ac:dyDescent="0.2">
      <c r="A1223" s="687"/>
      <c r="B1223" s="458"/>
      <c r="C1223" s="458"/>
      <c r="D1223" s="458"/>
      <c r="E1223" s="688"/>
      <c r="F1223" s="687"/>
      <c r="G1223" s="687"/>
      <c r="H1223" s="687"/>
      <c r="I1223" s="60"/>
      <c r="J1223" s="15"/>
      <c r="K1223" s="23"/>
      <c r="L1223" s="23"/>
      <c r="M1223" s="11"/>
      <c r="N1223" s="26"/>
      <c r="O1223" s="60"/>
      <c r="P1223" s="60"/>
      <c r="Q1223" s="60"/>
      <c r="R1223" s="7"/>
      <c r="S1223" s="23"/>
      <c r="T1223" s="60"/>
      <c r="U1223" s="60"/>
    </row>
    <row r="1224" spans="1:21" s="1" customFormat="1" x14ac:dyDescent="0.2">
      <c r="A1224" s="687"/>
      <c r="B1224" s="458"/>
      <c r="C1224" s="458"/>
      <c r="D1224" s="458"/>
      <c r="E1224" s="688"/>
      <c r="F1224" s="687"/>
      <c r="G1224" s="687"/>
      <c r="H1224" s="687"/>
      <c r="I1224" s="60"/>
      <c r="J1224" s="15"/>
      <c r="K1224" s="23"/>
      <c r="L1224" s="23"/>
      <c r="M1224" s="11"/>
      <c r="N1224" s="26"/>
      <c r="O1224" s="60"/>
      <c r="P1224" s="60"/>
      <c r="Q1224" s="60"/>
      <c r="R1224" s="7"/>
      <c r="S1224" s="23"/>
      <c r="T1224" s="60"/>
      <c r="U1224" s="60"/>
    </row>
    <row r="1225" spans="1:21" s="1" customFormat="1" x14ac:dyDescent="0.2">
      <c r="A1225" s="687"/>
      <c r="B1225" s="458"/>
      <c r="C1225" s="458"/>
      <c r="D1225" s="458"/>
      <c r="E1225" s="688"/>
      <c r="F1225" s="687"/>
      <c r="G1225" s="687"/>
      <c r="H1225" s="687"/>
      <c r="I1225" s="60"/>
      <c r="J1225" s="15"/>
      <c r="K1225" s="23"/>
      <c r="L1225" s="23"/>
      <c r="M1225" s="11"/>
      <c r="N1225" s="26"/>
      <c r="O1225" s="60"/>
      <c r="P1225" s="60"/>
      <c r="Q1225" s="60"/>
      <c r="R1225" s="7"/>
      <c r="S1225" s="23"/>
      <c r="T1225" s="60"/>
      <c r="U1225" s="60"/>
    </row>
    <row r="1226" spans="1:21" s="1" customFormat="1" x14ac:dyDescent="0.2">
      <c r="A1226" s="687"/>
      <c r="B1226" s="458"/>
      <c r="C1226" s="458"/>
      <c r="D1226" s="458"/>
      <c r="E1226" s="688"/>
      <c r="F1226" s="687"/>
      <c r="G1226" s="687"/>
      <c r="H1226" s="687"/>
      <c r="I1226" s="60"/>
      <c r="J1226" s="15"/>
      <c r="K1226" s="23"/>
      <c r="L1226" s="23"/>
      <c r="M1226" s="11"/>
      <c r="N1226" s="26"/>
      <c r="O1226" s="60"/>
      <c r="P1226" s="60"/>
      <c r="Q1226" s="60"/>
      <c r="R1226" s="7"/>
      <c r="S1226" s="23"/>
      <c r="T1226" s="60"/>
      <c r="U1226" s="60"/>
    </row>
    <row r="1227" spans="1:21" s="1" customFormat="1" x14ac:dyDescent="0.2">
      <c r="A1227" s="687"/>
      <c r="B1227" s="458"/>
      <c r="C1227" s="458"/>
      <c r="D1227" s="458"/>
      <c r="E1227" s="688"/>
      <c r="F1227" s="687"/>
      <c r="G1227" s="687"/>
      <c r="H1227" s="687"/>
      <c r="I1227" s="60"/>
      <c r="J1227" s="15"/>
      <c r="K1227" s="23"/>
      <c r="L1227" s="23"/>
      <c r="M1227" s="11"/>
      <c r="N1227" s="26"/>
      <c r="O1227" s="60"/>
      <c r="P1227" s="60"/>
      <c r="Q1227" s="60"/>
      <c r="R1227" s="7"/>
      <c r="S1227" s="23"/>
      <c r="T1227" s="60"/>
      <c r="U1227" s="60"/>
    </row>
    <row r="1228" spans="1:21" s="1" customFormat="1" x14ac:dyDescent="0.2">
      <c r="A1228" s="687"/>
      <c r="B1228" s="458"/>
      <c r="C1228" s="458"/>
      <c r="D1228" s="458"/>
      <c r="E1228" s="688"/>
      <c r="F1228" s="687"/>
      <c r="G1228" s="687"/>
      <c r="H1228" s="687"/>
      <c r="I1228" s="60"/>
      <c r="J1228" s="15"/>
      <c r="K1228" s="23"/>
      <c r="L1228" s="23"/>
      <c r="M1228" s="11"/>
      <c r="N1228" s="26"/>
      <c r="O1228" s="60"/>
      <c r="P1228" s="60"/>
      <c r="Q1228" s="60"/>
      <c r="R1228" s="7"/>
      <c r="S1228" s="23"/>
      <c r="T1228" s="60"/>
      <c r="U1228" s="60"/>
    </row>
    <row r="1229" spans="1:21" s="1" customFormat="1" x14ac:dyDescent="0.2">
      <c r="A1229" s="687"/>
      <c r="B1229" s="458"/>
      <c r="C1229" s="458"/>
      <c r="D1229" s="458"/>
      <c r="E1229" s="688"/>
      <c r="F1229" s="687"/>
      <c r="G1229" s="687"/>
      <c r="H1229" s="687"/>
      <c r="I1229" s="60"/>
      <c r="J1229" s="15"/>
      <c r="K1229" s="23"/>
      <c r="L1229" s="23"/>
      <c r="M1229" s="11"/>
      <c r="N1229" s="26"/>
      <c r="O1229" s="60"/>
      <c r="P1229" s="60"/>
      <c r="Q1229" s="60"/>
      <c r="R1229" s="7"/>
      <c r="S1229" s="23"/>
      <c r="T1229" s="60"/>
      <c r="U1229" s="60"/>
    </row>
    <row r="1230" spans="1:21" s="1" customFormat="1" x14ac:dyDescent="0.2">
      <c r="A1230" s="687"/>
      <c r="B1230" s="458"/>
      <c r="C1230" s="458"/>
      <c r="D1230" s="458"/>
      <c r="E1230" s="688"/>
      <c r="F1230" s="687"/>
      <c r="G1230" s="687"/>
      <c r="H1230" s="687"/>
      <c r="I1230" s="60"/>
      <c r="J1230" s="15"/>
      <c r="K1230" s="23"/>
      <c r="L1230" s="23"/>
      <c r="M1230" s="11"/>
      <c r="N1230" s="26"/>
      <c r="O1230" s="60"/>
      <c r="P1230" s="60"/>
      <c r="Q1230" s="60"/>
      <c r="R1230" s="7"/>
      <c r="S1230" s="23"/>
      <c r="T1230" s="60"/>
      <c r="U1230" s="60"/>
    </row>
    <row r="1231" spans="1:21" s="1" customFormat="1" x14ac:dyDescent="0.2">
      <c r="A1231" s="687"/>
      <c r="B1231" s="458"/>
      <c r="C1231" s="458"/>
      <c r="D1231" s="458"/>
      <c r="E1231" s="688"/>
      <c r="F1231" s="687"/>
      <c r="G1231" s="687"/>
      <c r="H1231" s="687"/>
      <c r="I1231" s="60"/>
      <c r="J1231" s="15"/>
      <c r="K1231" s="23"/>
      <c r="L1231" s="23"/>
      <c r="M1231" s="11"/>
      <c r="N1231" s="26"/>
      <c r="O1231" s="60"/>
      <c r="P1231" s="60"/>
      <c r="Q1231" s="60"/>
      <c r="R1231" s="7"/>
      <c r="S1231" s="23"/>
      <c r="T1231" s="60"/>
      <c r="U1231" s="60"/>
    </row>
    <row r="1232" spans="1:21" s="1" customFormat="1" x14ac:dyDescent="0.2">
      <c r="A1232" s="687"/>
      <c r="B1232" s="458"/>
      <c r="C1232" s="458"/>
      <c r="D1232" s="458"/>
      <c r="E1232" s="688"/>
      <c r="F1232" s="687"/>
      <c r="G1232" s="687"/>
      <c r="H1232" s="687"/>
      <c r="I1232" s="60"/>
      <c r="J1232" s="15"/>
      <c r="K1232" s="23"/>
      <c r="L1232" s="23"/>
      <c r="M1232" s="11"/>
      <c r="N1232" s="26"/>
      <c r="O1232" s="60"/>
      <c r="P1232" s="60"/>
      <c r="Q1232" s="60"/>
      <c r="R1232" s="7"/>
      <c r="S1232" s="23"/>
      <c r="T1232" s="60"/>
      <c r="U1232" s="60"/>
    </row>
    <row r="1233" spans="1:21" s="1" customFormat="1" x14ac:dyDescent="0.2">
      <c r="A1233" s="687"/>
      <c r="B1233" s="458"/>
      <c r="C1233" s="458"/>
      <c r="D1233" s="458"/>
      <c r="E1233" s="688"/>
      <c r="F1233" s="687"/>
      <c r="G1233" s="687"/>
      <c r="H1233" s="687"/>
      <c r="I1233" s="60"/>
      <c r="J1233" s="15"/>
      <c r="K1233" s="23"/>
      <c r="L1233" s="23"/>
      <c r="M1233" s="11"/>
      <c r="N1233" s="26"/>
      <c r="O1233" s="60"/>
      <c r="P1233" s="60"/>
      <c r="Q1233" s="60"/>
      <c r="R1233" s="7"/>
      <c r="S1233" s="23"/>
      <c r="T1233" s="60"/>
      <c r="U1233" s="60"/>
    </row>
    <row r="1234" spans="1:21" s="1" customFormat="1" x14ac:dyDescent="0.2">
      <c r="A1234" s="687"/>
      <c r="B1234" s="458"/>
      <c r="C1234" s="458"/>
      <c r="D1234" s="458"/>
      <c r="E1234" s="688"/>
      <c r="F1234" s="687"/>
      <c r="G1234" s="687"/>
      <c r="H1234" s="687"/>
      <c r="I1234" s="60"/>
      <c r="J1234" s="15"/>
      <c r="K1234" s="23"/>
      <c r="L1234" s="23"/>
      <c r="M1234" s="11"/>
      <c r="N1234" s="26"/>
      <c r="O1234" s="60"/>
      <c r="P1234" s="60"/>
      <c r="Q1234" s="60"/>
      <c r="R1234" s="7"/>
      <c r="S1234" s="23"/>
      <c r="T1234" s="60"/>
      <c r="U1234" s="60"/>
    </row>
    <row r="1235" spans="1:21" s="1" customFormat="1" x14ac:dyDescent="0.2">
      <c r="A1235" s="687"/>
      <c r="B1235" s="458"/>
      <c r="C1235" s="458"/>
      <c r="D1235" s="458"/>
      <c r="E1235" s="688"/>
      <c r="F1235" s="687"/>
      <c r="G1235" s="687"/>
      <c r="H1235" s="687"/>
      <c r="I1235" s="60"/>
      <c r="J1235" s="15"/>
      <c r="K1235" s="23"/>
      <c r="L1235" s="23"/>
      <c r="M1235" s="11"/>
      <c r="N1235" s="26"/>
      <c r="O1235" s="60"/>
      <c r="P1235" s="60"/>
      <c r="Q1235" s="60"/>
      <c r="R1235" s="7"/>
      <c r="S1235" s="23"/>
      <c r="T1235" s="60"/>
      <c r="U1235" s="60"/>
    </row>
    <row r="1236" spans="1:21" s="1" customFormat="1" x14ac:dyDescent="0.2">
      <c r="A1236" s="687"/>
      <c r="B1236" s="458"/>
      <c r="C1236" s="458"/>
      <c r="D1236" s="458"/>
      <c r="E1236" s="688"/>
      <c r="F1236" s="687"/>
      <c r="G1236" s="687"/>
      <c r="H1236" s="687"/>
      <c r="I1236" s="60"/>
      <c r="J1236" s="15"/>
      <c r="K1236" s="23"/>
      <c r="L1236" s="23"/>
      <c r="M1236" s="11"/>
      <c r="N1236" s="26"/>
      <c r="O1236" s="60"/>
      <c r="P1236" s="60"/>
      <c r="Q1236" s="60"/>
      <c r="R1236" s="7"/>
      <c r="S1236" s="23"/>
      <c r="T1236" s="60"/>
      <c r="U1236" s="60"/>
    </row>
    <row r="1237" spans="1:21" s="1" customFormat="1" x14ac:dyDescent="0.2">
      <c r="A1237" s="687"/>
      <c r="B1237" s="458"/>
      <c r="C1237" s="458"/>
      <c r="D1237" s="458"/>
      <c r="E1237" s="688"/>
      <c r="F1237" s="687"/>
      <c r="G1237" s="687"/>
      <c r="H1237" s="687"/>
      <c r="I1237" s="60"/>
      <c r="J1237" s="15"/>
      <c r="K1237" s="23"/>
      <c r="L1237" s="23"/>
      <c r="M1237" s="11"/>
      <c r="N1237" s="26"/>
      <c r="O1237" s="60"/>
      <c r="P1237" s="60"/>
      <c r="Q1237" s="60"/>
      <c r="R1237" s="7"/>
      <c r="S1237" s="23"/>
      <c r="T1237" s="60"/>
      <c r="U1237" s="60"/>
    </row>
    <row r="1238" spans="1:21" s="1" customFormat="1" x14ac:dyDescent="0.2">
      <c r="A1238" s="687"/>
      <c r="B1238" s="458"/>
      <c r="C1238" s="458"/>
      <c r="D1238" s="458"/>
      <c r="E1238" s="688"/>
      <c r="F1238" s="687"/>
      <c r="G1238" s="687"/>
      <c r="H1238" s="687"/>
      <c r="I1238" s="60"/>
      <c r="J1238" s="15"/>
      <c r="K1238" s="23"/>
      <c r="L1238" s="23"/>
      <c r="M1238" s="11"/>
      <c r="N1238" s="26"/>
      <c r="O1238" s="60"/>
      <c r="P1238" s="60"/>
      <c r="Q1238" s="60"/>
      <c r="R1238" s="7"/>
      <c r="S1238" s="23"/>
      <c r="T1238" s="60"/>
      <c r="U1238" s="60"/>
    </row>
    <row r="1239" spans="1:21" s="1" customFormat="1" x14ac:dyDescent="0.2">
      <c r="A1239" s="687"/>
      <c r="B1239" s="458"/>
      <c r="C1239" s="458"/>
      <c r="D1239" s="458"/>
      <c r="E1239" s="688"/>
      <c r="F1239" s="687"/>
      <c r="G1239" s="687"/>
      <c r="H1239" s="687"/>
      <c r="I1239" s="60"/>
      <c r="J1239" s="15"/>
      <c r="K1239" s="23"/>
      <c r="L1239" s="23"/>
      <c r="M1239" s="11"/>
      <c r="N1239" s="26"/>
      <c r="O1239" s="60"/>
      <c r="P1239" s="60"/>
      <c r="Q1239" s="60"/>
      <c r="R1239" s="7"/>
      <c r="S1239" s="23"/>
      <c r="T1239" s="60"/>
      <c r="U1239" s="60"/>
    </row>
    <row r="1240" spans="1:21" s="1" customFormat="1" x14ac:dyDescent="0.2">
      <c r="A1240" s="687"/>
      <c r="B1240" s="458"/>
      <c r="C1240" s="458"/>
      <c r="D1240" s="458"/>
      <c r="E1240" s="688"/>
      <c r="F1240" s="687"/>
      <c r="G1240" s="687"/>
      <c r="H1240" s="687"/>
      <c r="I1240" s="60"/>
      <c r="J1240" s="15"/>
      <c r="K1240" s="23"/>
      <c r="L1240" s="23"/>
      <c r="M1240" s="11"/>
      <c r="N1240" s="26"/>
      <c r="O1240" s="60"/>
      <c r="P1240" s="60"/>
      <c r="Q1240" s="60"/>
      <c r="R1240" s="7"/>
      <c r="S1240" s="23"/>
      <c r="T1240" s="60"/>
      <c r="U1240" s="60"/>
    </row>
    <row r="1241" spans="1:21" s="1" customFormat="1" x14ac:dyDescent="0.2">
      <c r="A1241" s="687"/>
      <c r="B1241" s="458"/>
      <c r="C1241" s="458"/>
      <c r="D1241" s="458"/>
      <c r="E1241" s="688"/>
      <c r="F1241" s="687"/>
      <c r="G1241" s="687"/>
      <c r="H1241" s="687"/>
      <c r="I1241" s="60"/>
      <c r="J1241" s="15"/>
      <c r="K1241" s="23"/>
      <c r="L1241" s="23"/>
      <c r="M1241" s="11"/>
      <c r="N1241" s="26"/>
      <c r="O1241" s="60"/>
      <c r="P1241" s="60"/>
      <c r="Q1241" s="60"/>
      <c r="R1241" s="7"/>
      <c r="S1241" s="23"/>
      <c r="T1241" s="60"/>
      <c r="U1241" s="60"/>
    </row>
    <row r="1242" spans="1:21" s="1" customFormat="1" x14ac:dyDescent="0.2">
      <c r="A1242" s="687"/>
      <c r="B1242" s="458"/>
      <c r="C1242" s="458"/>
      <c r="D1242" s="458"/>
      <c r="E1242" s="688"/>
      <c r="F1242" s="687"/>
      <c r="G1242" s="687"/>
      <c r="H1242" s="687"/>
      <c r="I1242" s="60"/>
      <c r="J1242" s="15"/>
      <c r="K1242" s="23"/>
      <c r="L1242" s="23"/>
      <c r="M1242" s="11"/>
      <c r="N1242" s="26"/>
      <c r="O1242" s="60"/>
      <c r="P1242" s="60"/>
      <c r="Q1242" s="60"/>
      <c r="R1242" s="7"/>
      <c r="S1242" s="23"/>
      <c r="T1242" s="60"/>
      <c r="U1242" s="60"/>
    </row>
    <row r="1243" spans="1:21" s="1" customFormat="1" x14ac:dyDescent="0.2">
      <c r="A1243" s="687"/>
      <c r="B1243" s="458"/>
      <c r="C1243" s="458"/>
      <c r="D1243" s="458"/>
      <c r="E1243" s="688"/>
      <c r="F1243" s="687"/>
      <c r="G1243" s="687"/>
      <c r="H1243" s="687"/>
      <c r="I1243" s="60"/>
      <c r="J1243" s="15"/>
      <c r="K1243" s="23"/>
      <c r="L1243" s="23"/>
      <c r="M1243" s="11"/>
      <c r="N1243" s="26"/>
      <c r="O1243" s="60"/>
      <c r="P1243" s="60"/>
      <c r="Q1243" s="60"/>
      <c r="R1243" s="7"/>
      <c r="S1243" s="23"/>
      <c r="T1243" s="60"/>
      <c r="U1243" s="60"/>
    </row>
    <row r="1244" spans="1:21" s="1" customFormat="1" x14ac:dyDescent="0.2">
      <c r="A1244" s="687"/>
      <c r="B1244" s="458"/>
      <c r="C1244" s="458"/>
      <c r="D1244" s="458"/>
      <c r="E1244" s="688"/>
      <c r="F1244" s="687"/>
      <c r="G1244" s="687"/>
      <c r="H1244" s="687"/>
      <c r="I1244" s="60"/>
      <c r="J1244" s="15"/>
      <c r="K1244" s="23"/>
      <c r="L1244" s="23"/>
      <c r="M1244" s="11"/>
      <c r="N1244" s="26"/>
      <c r="O1244" s="60"/>
      <c r="P1244" s="60"/>
      <c r="Q1244" s="60"/>
      <c r="R1244" s="7"/>
      <c r="S1244" s="23"/>
      <c r="T1244" s="60"/>
      <c r="U1244" s="60"/>
    </row>
    <row r="1245" spans="1:21" s="1" customFormat="1" x14ac:dyDescent="0.2">
      <c r="A1245" s="687"/>
      <c r="B1245" s="458"/>
      <c r="C1245" s="458"/>
      <c r="D1245" s="458"/>
      <c r="E1245" s="688"/>
      <c r="F1245" s="687"/>
      <c r="G1245" s="687"/>
      <c r="H1245" s="687"/>
      <c r="I1245" s="60"/>
      <c r="J1245" s="15"/>
      <c r="K1245" s="23"/>
      <c r="L1245" s="23"/>
      <c r="M1245" s="11"/>
      <c r="N1245" s="26"/>
      <c r="O1245" s="60"/>
      <c r="P1245" s="60"/>
      <c r="Q1245" s="60"/>
      <c r="R1245" s="7"/>
      <c r="S1245" s="23"/>
      <c r="T1245" s="60"/>
      <c r="U1245" s="60"/>
    </row>
    <row r="1246" spans="1:21" s="1" customFormat="1" x14ac:dyDescent="0.2">
      <c r="A1246" s="687"/>
      <c r="B1246" s="458"/>
      <c r="C1246" s="458"/>
      <c r="D1246" s="458"/>
      <c r="E1246" s="688"/>
      <c r="F1246" s="687"/>
      <c r="G1246" s="687"/>
      <c r="H1246" s="687"/>
      <c r="I1246" s="60"/>
      <c r="J1246" s="15"/>
      <c r="K1246" s="23"/>
      <c r="L1246" s="23"/>
      <c r="M1246" s="11"/>
      <c r="N1246" s="26"/>
      <c r="O1246" s="60"/>
      <c r="P1246" s="60"/>
      <c r="Q1246" s="60"/>
      <c r="R1246" s="7"/>
      <c r="S1246" s="23"/>
      <c r="T1246" s="60"/>
      <c r="U1246" s="60"/>
    </row>
    <row r="1247" spans="1:21" s="1" customFormat="1" x14ac:dyDescent="0.2">
      <c r="A1247" s="687"/>
      <c r="B1247" s="458"/>
      <c r="C1247" s="458"/>
      <c r="D1247" s="458"/>
      <c r="E1247" s="688"/>
      <c r="F1247" s="687"/>
      <c r="G1247" s="687"/>
      <c r="H1247" s="687"/>
      <c r="I1247" s="60"/>
      <c r="J1247" s="15"/>
      <c r="K1247" s="23"/>
      <c r="L1247" s="23"/>
      <c r="M1247" s="11"/>
      <c r="N1247" s="26"/>
      <c r="O1247" s="60"/>
      <c r="P1247" s="60"/>
      <c r="Q1247" s="60"/>
      <c r="R1247" s="7"/>
      <c r="S1247" s="23"/>
      <c r="T1247" s="60"/>
      <c r="U1247" s="60"/>
    </row>
    <row r="1248" spans="1:21" s="1" customFormat="1" x14ac:dyDescent="0.2">
      <c r="A1248" s="687"/>
      <c r="B1248" s="458"/>
      <c r="C1248" s="458"/>
      <c r="D1248" s="458"/>
      <c r="E1248" s="688"/>
      <c r="F1248" s="687"/>
      <c r="G1248" s="687"/>
      <c r="H1248" s="687"/>
      <c r="I1248" s="60"/>
      <c r="J1248" s="15"/>
      <c r="K1248" s="23"/>
      <c r="L1248" s="23"/>
      <c r="M1248" s="11"/>
      <c r="N1248" s="26"/>
      <c r="O1248" s="60"/>
      <c r="P1248" s="60"/>
      <c r="Q1248" s="60"/>
      <c r="R1248" s="7"/>
      <c r="S1248" s="23"/>
      <c r="T1248" s="60"/>
      <c r="U1248" s="60"/>
    </row>
    <row r="1249" spans="1:21" s="1" customFormat="1" x14ac:dyDescent="0.2">
      <c r="A1249" s="687"/>
      <c r="B1249" s="458"/>
      <c r="C1249" s="458"/>
      <c r="D1249" s="458"/>
      <c r="E1249" s="688"/>
      <c r="F1249" s="687"/>
      <c r="G1249" s="687"/>
      <c r="H1249" s="687"/>
      <c r="I1249" s="60"/>
      <c r="J1249" s="15"/>
      <c r="K1249" s="23"/>
      <c r="L1249" s="23"/>
      <c r="M1249" s="11"/>
      <c r="N1249" s="26"/>
      <c r="O1249" s="60"/>
      <c r="P1249" s="60"/>
      <c r="Q1249" s="60"/>
      <c r="R1249" s="7"/>
      <c r="S1249" s="23"/>
      <c r="T1249" s="60"/>
      <c r="U1249" s="60"/>
    </row>
    <row r="1250" spans="1:21" s="1" customFormat="1" x14ac:dyDescent="0.2">
      <c r="A1250" s="687"/>
      <c r="B1250" s="458"/>
      <c r="C1250" s="458"/>
      <c r="D1250" s="458"/>
      <c r="E1250" s="688"/>
      <c r="F1250" s="687"/>
      <c r="G1250" s="687"/>
      <c r="H1250" s="687"/>
      <c r="I1250" s="60"/>
      <c r="J1250" s="15"/>
      <c r="K1250" s="23"/>
      <c r="L1250" s="23"/>
      <c r="M1250" s="11"/>
      <c r="N1250" s="26"/>
      <c r="O1250" s="60"/>
      <c r="P1250" s="60"/>
      <c r="Q1250" s="60"/>
      <c r="R1250" s="7"/>
      <c r="S1250" s="23"/>
      <c r="T1250" s="60"/>
      <c r="U1250" s="60"/>
    </row>
    <row r="1251" spans="1:21" s="1" customFormat="1" x14ac:dyDescent="0.2">
      <c r="A1251" s="687"/>
      <c r="B1251" s="458"/>
      <c r="C1251" s="458"/>
      <c r="D1251" s="458"/>
      <c r="E1251" s="688"/>
      <c r="F1251" s="687"/>
      <c r="G1251" s="687"/>
      <c r="H1251" s="687"/>
      <c r="I1251" s="60"/>
      <c r="J1251" s="15"/>
      <c r="K1251" s="23"/>
      <c r="L1251" s="23"/>
      <c r="M1251" s="11"/>
      <c r="N1251" s="26"/>
      <c r="O1251" s="60"/>
      <c r="P1251" s="60"/>
      <c r="Q1251" s="60"/>
      <c r="R1251" s="7"/>
      <c r="S1251" s="23"/>
      <c r="T1251" s="60"/>
      <c r="U1251" s="60"/>
    </row>
    <row r="1252" spans="1:21" s="1" customFormat="1" x14ac:dyDescent="0.2">
      <c r="A1252" s="687"/>
      <c r="B1252" s="458"/>
      <c r="C1252" s="458"/>
      <c r="D1252" s="458"/>
      <c r="E1252" s="688"/>
      <c r="F1252" s="687"/>
      <c r="G1252" s="687"/>
      <c r="H1252" s="687"/>
      <c r="I1252" s="60"/>
      <c r="J1252" s="15"/>
      <c r="K1252" s="23"/>
      <c r="L1252" s="23"/>
      <c r="M1252" s="11"/>
      <c r="N1252" s="26"/>
      <c r="O1252" s="60"/>
      <c r="P1252" s="60"/>
      <c r="Q1252" s="60"/>
      <c r="R1252" s="7"/>
      <c r="S1252" s="23"/>
      <c r="T1252" s="60"/>
      <c r="U1252" s="60"/>
    </row>
    <row r="1253" spans="1:21" s="1" customFormat="1" x14ac:dyDescent="0.2">
      <c r="A1253" s="687"/>
      <c r="B1253" s="458"/>
      <c r="C1253" s="458"/>
      <c r="D1253" s="458"/>
      <c r="E1253" s="688"/>
      <c r="F1253" s="687"/>
      <c r="G1253" s="687"/>
      <c r="H1253" s="687"/>
      <c r="I1253" s="60"/>
      <c r="J1253" s="15"/>
      <c r="K1253" s="23"/>
      <c r="L1253" s="23"/>
      <c r="M1253" s="11"/>
      <c r="N1253" s="26"/>
      <c r="O1253" s="60"/>
      <c r="P1253" s="60"/>
      <c r="Q1253" s="60"/>
      <c r="R1253" s="7"/>
      <c r="S1253" s="23"/>
      <c r="T1253" s="60"/>
      <c r="U1253" s="60"/>
    </row>
    <row r="1254" spans="1:21" s="1" customFormat="1" x14ac:dyDescent="0.2">
      <c r="A1254" s="687"/>
      <c r="B1254" s="458"/>
      <c r="C1254" s="458"/>
      <c r="D1254" s="458"/>
      <c r="E1254" s="688"/>
      <c r="F1254" s="687"/>
      <c r="G1254" s="687"/>
      <c r="H1254" s="687"/>
      <c r="I1254" s="60"/>
      <c r="J1254" s="15"/>
      <c r="K1254" s="23"/>
      <c r="L1254" s="23"/>
      <c r="M1254" s="11"/>
      <c r="N1254" s="26"/>
      <c r="O1254" s="60"/>
      <c r="P1254" s="60"/>
      <c r="Q1254" s="60"/>
      <c r="R1254" s="7"/>
      <c r="S1254" s="23"/>
      <c r="T1254" s="60"/>
      <c r="U1254" s="60"/>
    </row>
    <row r="1255" spans="1:21" s="1" customFormat="1" x14ac:dyDescent="0.2">
      <c r="A1255" s="687"/>
      <c r="B1255" s="458"/>
      <c r="C1255" s="458"/>
      <c r="D1255" s="458"/>
      <c r="E1255" s="688"/>
      <c r="F1255" s="687"/>
      <c r="G1255" s="687"/>
      <c r="H1255" s="687"/>
      <c r="I1255" s="60"/>
      <c r="J1255" s="15"/>
      <c r="K1255" s="23"/>
      <c r="L1255" s="23"/>
      <c r="M1255" s="11"/>
      <c r="N1255" s="26"/>
      <c r="O1255" s="60"/>
      <c r="P1255" s="60"/>
      <c r="Q1255" s="60"/>
      <c r="R1255" s="7"/>
      <c r="S1255" s="23"/>
      <c r="T1255" s="60"/>
      <c r="U1255" s="60"/>
    </row>
    <row r="1256" spans="1:21" s="1" customFormat="1" x14ac:dyDescent="0.2">
      <c r="A1256" s="687"/>
      <c r="B1256" s="458"/>
      <c r="C1256" s="458"/>
      <c r="D1256" s="458"/>
      <c r="E1256" s="688"/>
      <c r="F1256" s="687"/>
      <c r="G1256" s="687"/>
      <c r="H1256" s="687"/>
      <c r="I1256" s="60"/>
      <c r="J1256" s="15"/>
      <c r="K1256" s="23"/>
      <c r="L1256" s="23"/>
      <c r="M1256" s="11"/>
      <c r="N1256" s="26"/>
      <c r="O1256" s="60"/>
      <c r="P1256" s="60"/>
      <c r="Q1256" s="60"/>
      <c r="R1256" s="7"/>
      <c r="S1256" s="23"/>
      <c r="T1256" s="60"/>
      <c r="U1256" s="60"/>
    </row>
    <row r="1257" spans="1:21" s="1" customFormat="1" x14ac:dyDescent="0.2">
      <c r="A1257" s="687"/>
      <c r="B1257" s="458"/>
      <c r="C1257" s="458"/>
      <c r="D1257" s="458"/>
      <c r="E1257" s="688"/>
      <c r="F1257" s="687"/>
      <c r="G1257" s="687"/>
      <c r="H1257" s="687"/>
      <c r="I1257" s="60"/>
      <c r="J1257" s="15"/>
      <c r="K1257" s="23"/>
      <c r="L1257" s="23"/>
      <c r="M1257" s="11"/>
      <c r="N1257" s="26"/>
      <c r="O1257" s="60"/>
      <c r="P1257" s="60"/>
      <c r="Q1257" s="60"/>
      <c r="R1257" s="7"/>
      <c r="S1257" s="23"/>
      <c r="T1257" s="60"/>
      <c r="U1257" s="60"/>
    </row>
    <row r="1258" spans="1:21" s="1" customFormat="1" x14ac:dyDescent="0.2">
      <c r="A1258" s="687"/>
      <c r="B1258" s="458"/>
      <c r="C1258" s="458"/>
      <c r="D1258" s="458"/>
      <c r="E1258" s="688"/>
      <c r="F1258" s="687"/>
      <c r="G1258" s="687"/>
      <c r="H1258" s="687"/>
      <c r="I1258" s="60"/>
      <c r="J1258" s="15"/>
      <c r="K1258" s="23"/>
      <c r="L1258" s="23"/>
      <c r="M1258" s="11"/>
      <c r="N1258" s="26"/>
      <c r="O1258" s="60"/>
      <c r="P1258" s="60"/>
      <c r="Q1258" s="60"/>
      <c r="R1258" s="7"/>
      <c r="S1258" s="23"/>
      <c r="T1258" s="60"/>
      <c r="U1258" s="60"/>
    </row>
    <row r="1259" spans="1:21" s="1" customFormat="1" x14ac:dyDescent="0.2">
      <c r="A1259" s="687"/>
      <c r="B1259" s="458"/>
      <c r="C1259" s="458"/>
      <c r="D1259" s="458"/>
      <c r="E1259" s="688"/>
      <c r="F1259" s="687"/>
      <c r="G1259" s="687"/>
      <c r="H1259" s="687"/>
      <c r="I1259" s="60"/>
      <c r="J1259" s="15"/>
      <c r="K1259" s="23"/>
      <c r="L1259" s="23"/>
      <c r="M1259" s="11"/>
      <c r="N1259" s="26"/>
      <c r="O1259" s="60"/>
      <c r="P1259" s="60"/>
      <c r="Q1259" s="60"/>
      <c r="R1259" s="7"/>
      <c r="S1259" s="23"/>
      <c r="T1259" s="60"/>
      <c r="U1259" s="60"/>
    </row>
    <row r="1260" spans="1:21" s="1" customFormat="1" x14ac:dyDescent="0.2">
      <c r="A1260" s="687"/>
      <c r="B1260" s="458"/>
      <c r="C1260" s="458"/>
      <c r="D1260" s="458"/>
      <c r="E1260" s="688"/>
      <c r="F1260" s="687"/>
      <c r="G1260" s="687"/>
      <c r="H1260" s="687"/>
      <c r="I1260" s="60"/>
      <c r="J1260" s="15"/>
      <c r="K1260" s="23"/>
      <c r="L1260" s="23"/>
      <c r="M1260" s="11"/>
      <c r="N1260" s="26"/>
      <c r="O1260" s="60"/>
      <c r="P1260" s="60"/>
      <c r="Q1260" s="60"/>
      <c r="R1260" s="7"/>
      <c r="S1260" s="23"/>
      <c r="T1260" s="60"/>
      <c r="U1260" s="60"/>
    </row>
    <row r="1261" spans="1:21" s="1" customFormat="1" x14ac:dyDescent="0.2">
      <c r="A1261" s="687"/>
      <c r="B1261" s="458"/>
      <c r="C1261" s="458"/>
      <c r="D1261" s="458"/>
      <c r="E1261" s="688"/>
      <c r="F1261" s="687"/>
      <c r="G1261" s="687"/>
      <c r="H1261" s="687"/>
      <c r="I1261" s="60"/>
      <c r="J1261" s="15"/>
      <c r="K1261" s="23"/>
      <c r="L1261" s="23"/>
      <c r="M1261" s="11"/>
      <c r="N1261" s="26"/>
      <c r="O1261" s="60"/>
      <c r="P1261" s="60"/>
      <c r="Q1261" s="60"/>
      <c r="R1261" s="7"/>
      <c r="S1261" s="23"/>
      <c r="T1261" s="60"/>
      <c r="U1261" s="60"/>
    </row>
    <row r="1262" spans="1:21" s="1" customFormat="1" x14ac:dyDescent="0.2">
      <c r="A1262" s="687"/>
      <c r="B1262" s="458"/>
      <c r="C1262" s="458"/>
      <c r="D1262" s="458"/>
      <c r="E1262" s="688"/>
      <c r="F1262" s="687"/>
      <c r="G1262" s="687"/>
      <c r="H1262" s="687"/>
      <c r="I1262" s="60"/>
      <c r="J1262" s="15"/>
      <c r="K1262" s="23"/>
      <c r="L1262" s="23"/>
      <c r="M1262" s="11"/>
      <c r="N1262" s="26"/>
      <c r="O1262" s="60"/>
      <c r="P1262" s="60"/>
      <c r="Q1262" s="60"/>
      <c r="R1262" s="7"/>
      <c r="S1262" s="23"/>
      <c r="T1262" s="60"/>
      <c r="U1262" s="60"/>
    </row>
    <row r="1263" spans="1:21" s="1" customFormat="1" x14ac:dyDescent="0.2">
      <c r="A1263" s="687"/>
      <c r="B1263" s="458"/>
      <c r="C1263" s="458"/>
      <c r="D1263" s="458"/>
      <c r="E1263" s="688"/>
      <c r="F1263" s="687"/>
      <c r="G1263" s="687"/>
      <c r="H1263" s="687"/>
      <c r="I1263" s="60"/>
      <c r="J1263" s="15"/>
      <c r="K1263" s="23"/>
      <c r="L1263" s="23"/>
      <c r="M1263" s="11"/>
      <c r="N1263" s="26"/>
      <c r="O1263" s="60"/>
      <c r="P1263" s="60"/>
      <c r="Q1263" s="60"/>
      <c r="R1263" s="7"/>
      <c r="S1263" s="23"/>
      <c r="T1263" s="60"/>
      <c r="U1263" s="60"/>
    </row>
    <row r="1264" spans="1:21" s="1" customFormat="1" x14ac:dyDescent="0.2">
      <c r="A1264" s="687"/>
      <c r="B1264" s="458"/>
      <c r="C1264" s="458"/>
      <c r="D1264" s="458"/>
      <c r="E1264" s="688"/>
      <c r="F1264" s="687"/>
      <c r="G1264" s="687"/>
      <c r="H1264" s="687"/>
      <c r="I1264" s="60"/>
      <c r="J1264" s="15"/>
      <c r="K1264" s="23"/>
      <c r="L1264" s="23"/>
      <c r="M1264" s="11"/>
      <c r="N1264" s="26"/>
      <c r="O1264" s="60"/>
      <c r="P1264" s="60"/>
      <c r="Q1264" s="60"/>
      <c r="R1264" s="7"/>
      <c r="S1264" s="23"/>
      <c r="T1264" s="60"/>
      <c r="U1264" s="60"/>
    </row>
    <row r="1265" spans="1:21" s="1" customFormat="1" x14ac:dyDescent="0.2">
      <c r="A1265" s="687"/>
      <c r="B1265" s="458"/>
      <c r="C1265" s="458"/>
      <c r="D1265" s="458"/>
      <c r="E1265" s="688"/>
      <c r="F1265" s="687"/>
      <c r="G1265" s="687"/>
      <c r="H1265" s="687"/>
      <c r="I1265" s="60"/>
      <c r="J1265" s="15"/>
      <c r="K1265" s="23"/>
      <c r="L1265" s="23"/>
      <c r="M1265" s="11"/>
      <c r="N1265" s="26"/>
      <c r="O1265" s="60"/>
      <c r="P1265" s="60"/>
      <c r="Q1265" s="60"/>
      <c r="R1265" s="7"/>
      <c r="S1265" s="23"/>
      <c r="T1265" s="60"/>
      <c r="U1265" s="60"/>
    </row>
    <row r="1266" spans="1:21" s="1" customFormat="1" x14ac:dyDescent="0.2">
      <c r="A1266" s="687"/>
      <c r="B1266" s="458"/>
      <c r="C1266" s="458"/>
      <c r="D1266" s="458"/>
      <c r="E1266" s="688"/>
      <c r="F1266" s="687"/>
      <c r="G1266" s="687"/>
      <c r="H1266" s="687"/>
      <c r="I1266" s="60"/>
      <c r="J1266" s="15"/>
      <c r="K1266" s="23"/>
      <c r="L1266" s="23"/>
      <c r="M1266" s="11"/>
      <c r="N1266" s="26"/>
      <c r="O1266" s="60"/>
      <c r="P1266" s="60"/>
      <c r="Q1266" s="60"/>
      <c r="R1266" s="7"/>
      <c r="S1266" s="23"/>
      <c r="T1266" s="60"/>
      <c r="U1266" s="60"/>
    </row>
    <row r="1267" spans="1:21" s="1" customFormat="1" x14ac:dyDescent="0.2">
      <c r="A1267" s="687"/>
      <c r="B1267" s="458"/>
      <c r="C1267" s="458"/>
      <c r="D1267" s="458"/>
      <c r="E1267" s="688"/>
      <c r="F1267" s="687"/>
      <c r="G1267" s="687"/>
      <c r="H1267" s="687"/>
      <c r="I1267" s="60"/>
      <c r="J1267" s="15"/>
      <c r="K1267" s="23"/>
      <c r="L1267" s="23"/>
      <c r="M1267" s="11"/>
      <c r="N1267" s="26"/>
      <c r="O1267" s="60"/>
      <c r="P1267" s="60"/>
      <c r="Q1267" s="60"/>
      <c r="R1267" s="7"/>
      <c r="S1267" s="23"/>
      <c r="T1267" s="60"/>
      <c r="U1267" s="60"/>
    </row>
    <row r="1268" spans="1:21" s="1" customFormat="1" x14ac:dyDescent="0.2">
      <c r="A1268" s="687"/>
      <c r="B1268" s="458"/>
      <c r="C1268" s="458"/>
      <c r="D1268" s="458"/>
      <c r="E1268" s="688"/>
      <c r="F1268" s="687"/>
      <c r="G1268" s="687"/>
      <c r="H1268" s="687"/>
      <c r="I1268" s="60"/>
      <c r="J1268" s="15"/>
      <c r="K1268" s="23"/>
      <c r="L1268" s="23"/>
      <c r="M1268" s="11"/>
      <c r="N1268" s="26"/>
      <c r="O1268" s="60"/>
      <c r="P1268" s="60"/>
      <c r="Q1268" s="60"/>
      <c r="R1268" s="7"/>
      <c r="S1268" s="23"/>
      <c r="T1268" s="60"/>
      <c r="U1268" s="60"/>
    </row>
    <row r="1269" spans="1:21" s="1" customFormat="1" x14ac:dyDescent="0.2">
      <c r="A1269" s="687"/>
      <c r="B1269" s="458"/>
      <c r="C1269" s="458"/>
      <c r="D1269" s="458"/>
      <c r="E1269" s="688"/>
      <c r="F1269" s="687"/>
      <c r="G1269" s="687"/>
      <c r="H1269" s="687"/>
      <c r="I1269" s="60"/>
      <c r="J1269" s="15"/>
      <c r="K1269" s="23"/>
      <c r="L1269" s="23"/>
      <c r="M1269" s="11"/>
      <c r="N1269" s="26"/>
      <c r="O1269" s="60"/>
      <c r="P1269" s="60"/>
      <c r="Q1269" s="60"/>
      <c r="R1269" s="7"/>
      <c r="S1269" s="23"/>
      <c r="T1269" s="60"/>
      <c r="U1269" s="60"/>
    </row>
    <row r="1270" spans="1:21" s="1" customFormat="1" x14ac:dyDescent="0.2">
      <c r="A1270" s="687"/>
      <c r="B1270" s="458"/>
      <c r="C1270" s="458"/>
      <c r="D1270" s="458"/>
      <c r="E1270" s="688"/>
      <c r="F1270" s="687"/>
      <c r="G1270" s="687"/>
      <c r="H1270" s="687"/>
      <c r="I1270" s="60"/>
      <c r="J1270" s="15"/>
      <c r="K1270" s="23"/>
      <c r="L1270" s="23"/>
      <c r="M1270" s="11"/>
      <c r="N1270" s="26"/>
      <c r="O1270" s="60"/>
      <c r="P1270" s="60"/>
      <c r="Q1270" s="60"/>
      <c r="R1270" s="7"/>
      <c r="S1270" s="23"/>
      <c r="T1270" s="60"/>
      <c r="U1270" s="60"/>
    </row>
    <row r="1271" spans="1:21" s="1" customFormat="1" x14ac:dyDescent="0.2">
      <c r="A1271" s="687"/>
      <c r="B1271" s="458"/>
      <c r="C1271" s="458"/>
      <c r="D1271" s="458"/>
      <c r="E1271" s="688"/>
      <c r="F1271" s="687"/>
      <c r="G1271" s="687"/>
      <c r="H1271" s="687"/>
      <c r="I1271" s="60"/>
      <c r="J1271" s="15"/>
      <c r="K1271" s="23"/>
      <c r="L1271" s="23"/>
      <c r="M1271" s="11"/>
      <c r="N1271" s="26"/>
      <c r="O1271" s="60"/>
      <c r="P1271" s="60"/>
      <c r="Q1271" s="60"/>
      <c r="R1271" s="7"/>
      <c r="S1271" s="23"/>
      <c r="T1271" s="60"/>
      <c r="U1271" s="60"/>
    </row>
    <row r="1272" spans="1:21" s="1" customFormat="1" x14ac:dyDescent="0.2">
      <c r="A1272" s="687"/>
      <c r="B1272" s="458"/>
      <c r="C1272" s="458"/>
      <c r="D1272" s="458"/>
      <c r="E1272" s="688"/>
      <c r="F1272" s="687"/>
      <c r="G1272" s="687"/>
      <c r="H1272" s="687"/>
      <c r="I1272" s="60"/>
      <c r="J1272" s="15"/>
      <c r="K1272" s="23"/>
      <c r="L1272" s="23"/>
      <c r="M1272" s="11"/>
      <c r="N1272" s="26"/>
      <c r="O1272" s="60"/>
      <c r="P1272" s="60"/>
      <c r="Q1272" s="60"/>
      <c r="R1272" s="7"/>
      <c r="S1272" s="23"/>
      <c r="T1272" s="60"/>
      <c r="U1272" s="60"/>
    </row>
    <row r="1273" spans="1:21" s="1" customFormat="1" x14ac:dyDescent="0.2">
      <c r="A1273" s="687"/>
      <c r="B1273" s="458"/>
      <c r="C1273" s="458"/>
      <c r="D1273" s="458"/>
      <c r="E1273" s="688"/>
      <c r="F1273" s="687"/>
      <c r="G1273" s="687"/>
      <c r="H1273" s="687"/>
      <c r="I1273" s="60"/>
      <c r="J1273" s="15"/>
      <c r="K1273" s="23"/>
      <c r="L1273" s="23"/>
      <c r="M1273" s="11"/>
      <c r="N1273" s="26"/>
      <c r="O1273" s="60"/>
      <c r="P1273" s="60"/>
      <c r="Q1273" s="60"/>
      <c r="R1273" s="7"/>
      <c r="S1273" s="23"/>
      <c r="T1273" s="60"/>
      <c r="U1273" s="60"/>
    </row>
    <row r="1274" spans="1:21" s="1" customFormat="1" x14ac:dyDescent="0.2">
      <c r="A1274" s="687"/>
      <c r="B1274" s="458"/>
      <c r="C1274" s="458"/>
      <c r="D1274" s="458"/>
      <c r="E1274" s="688"/>
      <c r="F1274" s="687"/>
      <c r="G1274" s="687"/>
      <c r="H1274" s="687"/>
      <c r="I1274" s="60"/>
      <c r="J1274" s="15"/>
      <c r="K1274" s="23"/>
      <c r="L1274" s="23"/>
      <c r="M1274" s="11"/>
      <c r="N1274" s="26"/>
      <c r="O1274" s="60"/>
      <c r="P1274" s="60"/>
      <c r="Q1274" s="60"/>
      <c r="R1274" s="7"/>
      <c r="S1274" s="23"/>
      <c r="T1274" s="60"/>
      <c r="U1274" s="60"/>
    </row>
    <row r="1275" spans="1:21" s="1" customFormat="1" x14ac:dyDescent="0.2">
      <c r="A1275" s="687"/>
      <c r="B1275" s="458"/>
      <c r="C1275" s="458"/>
      <c r="D1275" s="458"/>
      <c r="E1275" s="688"/>
      <c r="F1275" s="687"/>
      <c r="G1275" s="687"/>
      <c r="H1275" s="687"/>
      <c r="I1275" s="60"/>
      <c r="J1275" s="15"/>
      <c r="K1275" s="23"/>
      <c r="L1275" s="23"/>
      <c r="M1275" s="11"/>
      <c r="N1275" s="26"/>
      <c r="O1275" s="60"/>
      <c r="P1275" s="60"/>
      <c r="Q1275" s="60"/>
      <c r="R1275" s="7"/>
      <c r="S1275" s="23"/>
      <c r="T1275" s="60"/>
      <c r="U1275" s="60"/>
    </row>
    <row r="1276" spans="1:21" s="1" customFormat="1" x14ac:dyDescent="0.2">
      <c r="A1276" s="687"/>
      <c r="B1276" s="458"/>
      <c r="C1276" s="458"/>
      <c r="D1276" s="458"/>
      <c r="E1276" s="688"/>
      <c r="F1276" s="687"/>
      <c r="G1276" s="687"/>
      <c r="H1276" s="687"/>
      <c r="I1276" s="60"/>
      <c r="J1276" s="15"/>
      <c r="K1276" s="23"/>
      <c r="L1276" s="23"/>
      <c r="M1276" s="11"/>
      <c r="N1276" s="26"/>
      <c r="O1276" s="60"/>
      <c r="P1276" s="60"/>
      <c r="Q1276" s="60"/>
      <c r="R1276" s="7"/>
      <c r="S1276" s="23"/>
      <c r="T1276" s="60"/>
      <c r="U1276" s="60"/>
    </row>
    <row r="1277" spans="1:21" s="1" customFormat="1" x14ac:dyDescent="0.2">
      <c r="A1277" s="687"/>
      <c r="B1277" s="458"/>
      <c r="C1277" s="458"/>
      <c r="D1277" s="458"/>
      <c r="E1277" s="688"/>
      <c r="F1277" s="687"/>
      <c r="G1277" s="687"/>
      <c r="H1277" s="687"/>
      <c r="I1277" s="60"/>
      <c r="J1277" s="15"/>
      <c r="K1277" s="23"/>
      <c r="L1277" s="23"/>
      <c r="M1277" s="11"/>
      <c r="N1277" s="26"/>
      <c r="O1277" s="60"/>
      <c r="P1277" s="60"/>
      <c r="Q1277" s="60"/>
      <c r="R1277" s="7"/>
      <c r="S1277" s="23"/>
      <c r="T1277" s="60"/>
      <c r="U1277" s="60"/>
    </row>
    <row r="1278" spans="1:21" s="1" customFormat="1" x14ac:dyDescent="0.2">
      <c r="A1278" s="687"/>
      <c r="B1278" s="458"/>
      <c r="C1278" s="458"/>
      <c r="D1278" s="458"/>
      <c r="E1278" s="688"/>
      <c r="F1278" s="687"/>
      <c r="G1278" s="687"/>
      <c r="H1278" s="687"/>
      <c r="I1278" s="60"/>
      <c r="J1278" s="15"/>
      <c r="K1278" s="23"/>
      <c r="L1278" s="23"/>
      <c r="M1278" s="11"/>
      <c r="N1278" s="26"/>
      <c r="O1278" s="60"/>
      <c r="P1278" s="60"/>
      <c r="Q1278" s="60"/>
      <c r="R1278" s="7"/>
      <c r="S1278" s="23"/>
      <c r="T1278" s="60"/>
      <c r="U1278" s="60"/>
    </row>
    <row r="1279" spans="1:21" s="1" customFormat="1" x14ac:dyDescent="0.2">
      <c r="A1279" s="687"/>
      <c r="B1279" s="458"/>
      <c r="C1279" s="458"/>
      <c r="D1279" s="458"/>
      <c r="E1279" s="688"/>
      <c r="F1279" s="687"/>
      <c r="G1279" s="687"/>
      <c r="H1279" s="687"/>
      <c r="I1279" s="60"/>
      <c r="J1279" s="15"/>
      <c r="K1279" s="23"/>
      <c r="L1279" s="23"/>
      <c r="M1279" s="11"/>
      <c r="N1279" s="26"/>
      <c r="O1279" s="60"/>
      <c r="P1279" s="60"/>
      <c r="Q1279" s="60"/>
      <c r="R1279" s="7"/>
      <c r="S1279" s="23"/>
      <c r="T1279" s="60"/>
      <c r="U1279" s="60"/>
    </row>
    <row r="1280" spans="1:21" s="1" customFormat="1" x14ac:dyDescent="0.2">
      <c r="A1280" s="687"/>
      <c r="B1280" s="458"/>
      <c r="C1280" s="458"/>
      <c r="D1280" s="458"/>
      <c r="E1280" s="688"/>
      <c r="F1280" s="687"/>
      <c r="G1280" s="687"/>
      <c r="H1280" s="687"/>
      <c r="I1280" s="60"/>
      <c r="J1280" s="15"/>
      <c r="K1280" s="23"/>
      <c r="L1280" s="23"/>
      <c r="M1280" s="11"/>
      <c r="N1280" s="26"/>
      <c r="O1280" s="60"/>
      <c r="P1280" s="60"/>
      <c r="Q1280" s="60"/>
      <c r="R1280" s="7"/>
      <c r="S1280" s="23"/>
      <c r="T1280" s="60"/>
      <c r="U1280" s="60"/>
    </row>
    <row r="1281" spans="1:21" s="1" customFormat="1" x14ac:dyDescent="0.2">
      <c r="A1281" s="687"/>
      <c r="B1281" s="458"/>
      <c r="C1281" s="458"/>
      <c r="D1281" s="458"/>
      <c r="E1281" s="688"/>
      <c r="F1281" s="687"/>
      <c r="G1281" s="687"/>
      <c r="H1281" s="687"/>
      <c r="I1281" s="60"/>
      <c r="J1281" s="15"/>
      <c r="K1281" s="23"/>
      <c r="L1281" s="23"/>
      <c r="M1281" s="11"/>
      <c r="N1281" s="26"/>
      <c r="O1281" s="60"/>
      <c r="P1281" s="60"/>
      <c r="Q1281" s="60"/>
      <c r="R1281" s="7"/>
      <c r="S1281" s="23"/>
      <c r="T1281" s="60"/>
      <c r="U1281" s="60"/>
    </row>
    <row r="1282" spans="1:21" s="1" customFormat="1" x14ac:dyDescent="0.2">
      <c r="A1282" s="687"/>
      <c r="B1282" s="458"/>
      <c r="C1282" s="458"/>
      <c r="D1282" s="458"/>
      <c r="E1282" s="688"/>
      <c r="F1282" s="687"/>
      <c r="G1282" s="687"/>
      <c r="H1282" s="687"/>
      <c r="I1282" s="60"/>
      <c r="J1282" s="15"/>
      <c r="K1282" s="23"/>
      <c r="L1282" s="23"/>
      <c r="M1282" s="11"/>
      <c r="N1282" s="26"/>
      <c r="O1282" s="60"/>
      <c r="P1282" s="60"/>
      <c r="Q1282" s="60"/>
      <c r="R1282" s="7"/>
      <c r="S1282" s="23"/>
      <c r="T1282" s="60"/>
      <c r="U1282" s="60"/>
    </row>
    <row r="1283" spans="1:21" s="1" customFormat="1" x14ac:dyDescent="0.2">
      <c r="A1283" s="687"/>
      <c r="B1283" s="458"/>
      <c r="C1283" s="458"/>
      <c r="D1283" s="458"/>
      <c r="E1283" s="688"/>
      <c r="F1283" s="687"/>
      <c r="G1283" s="687"/>
      <c r="H1283" s="687"/>
      <c r="I1283" s="60"/>
      <c r="J1283" s="15"/>
      <c r="K1283" s="23"/>
      <c r="L1283" s="23"/>
      <c r="M1283" s="11"/>
      <c r="N1283" s="26"/>
      <c r="O1283" s="60"/>
      <c r="P1283" s="60"/>
      <c r="Q1283" s="60"/>
      <c r="R1283" s="7"/>
      <c r="S1283" s="23"/>
      <c r="T1283" s="60"/>
      <c r="U1283" s="60"/>
    </row>
    <row r="1284" spans="1:21" s="1" customFormat="1" x14ac:dyDescent="0.2">
      <c r="A1284" s="687"/>
      <c r="B1284" s="458"/>
      <c r="C1284" s="458"/>
      <c r="D1284" s="458"/>
      <c r="E1284" s="688"/>
      <c r="F1284" s="687"/>
      <c r="G1284" s="687"/>
      <c r="H1284" s="687"/>
      <c r="I1284" s="60"/>
      <c r="J1284" s="15"/>
      <c r="K1284" s="23"/>
      <c r="L1284" s="23"/>
      <c r="M1284" s="11"/>
      <c r="N1284" s="26"/>
      <c r="O1284" s="60"/>
      <c r="P1284" s="60"/>
      <c r="Q1284" s="60"/>
      <c r="R1284" s="7"/>
      <c r="S1284" s="23"/>
      <c r="T1284" s="60"/>
      <c r="U1284" s="60"/>
    </row>
    <row r="1285" spans="1:21" s="1" customFormat="1" x14ac:dyDescent="0.2">
      <c r="A1285" s="687"/>
      <c r="B1285" s="458"/>
      <c r="C1285" s="458"/>
      <c r="D1285" s="458"/>
      <c r="E1285" s="688"/>
      <c r="F1285" s="687"/>
      <c r="G1285" s="687"/>
      <c r="H1285" s="687"/>
      <c r="I1285" s="60"/>
      <c r="J1285" s="15"/>
      <c r="K1285" s="23"/>
      <c r="L1285" s="23"/>
      <c r="M1285" s="11"/>
      <c r="N1285" s="26"/>
      <c r="O1285" s="60"/>
      <c r="P1285" s="60"/>
      <c r="Q1285" s="60"/>
      <c r="R1285" s="7"/>
      <c r="S1285" s="23"/>
      <c r="T1285" s="60"/>
      <c r="U1285" s="60"/>
    </row>
    <row r="1286" spans="1:21" s="1" customFormat="1" x14ac:dyDescent="0.2">
      <c r="A1286" s="687"/>
      <c r="B1286" s="458"/>
      <c r="C1286" s="458"/>
      <c r="D1286" s="458"/>
      <c r="E1286" s="688"/>
      <c r="F1286" s="687"/>
      <c r="G1286" s="687"/>
      <c r="H1286" s="687"/>
      <c r="I1286" s="60"/>
      <c r="J1286" s="15"/>
      <c r="K1286" s="23"/>
      <c r="L1286" s="23"/>
      <c r="M1286" s="11"/>
      <c r="N1286" s="26"/>
      <c r="O1286" s="60"/>
      <c r="P1286" s="60"/>
      <c r="Q1286" s="60"/>
      <c r="R1286" s="7"/>
      <c r="S1286" s="23"/>
      <c r="T1286" s="60"/>
      <c r="U1286" s="60"/>
    </row>
    <row r="1287" spans="1:21" s="1" customFormat="1" x14ac:dyDescent="0.2">
      <c r="A1287" s="687"/>
      <c r="B1287" s="458"/>
      <c r="C1287" s="458"/>
      <c r="D1287" s="458"/>
      <c r="E1287" s="688"/>
      <c r="F1287" s="687"/>
      <c r="G1287" s="687"/>
      <c r="H1287" s="687"/>
      <c r="I1287" s="60"/>
      <c r="J1287" s="15"/>
      <c r="K1287" s="23"/>
      <c r="L1287" s="23"/>
      <c r="M1287" s="11"/>
      <c r="N1287" s="26"/>
      <c r="O1287" s="60"/>
      <c r="P1287" s="60"/>
      <c r="Q1287" s="60"/>
      <c r="R1287" s="7"/>
      <c r="S1287" s="23"/>
      <c r="T1287" s="60"/>
      <c r="U1287" s="60"/>
    </row>
    <row r="1288" spans="1:21" s="1" customFormat="1" x14ac:dyDescent="0.2">
      <c r="A1288" s="687"/>
      <c r="B1288" s="458"/>
      <c r="C1288" s="458"/>
      <c r="D1288" s="458"/>
      <c r="E1288" s="688"/>
      <c r="F1288" s="687"/>
      <c r="G1288" s="687"/>
      <c r="H1288" s="687"/>
      <c r="I1288" s="60"/>
      <c r="J1288" s="15"/>
      <c r="K1288" s="23"/>
      <c r="L1288" s="23"/>
      <c r="M1288" s="11"/>
      <c r="N1288" s="26"/>
      <c r="O1288" s="60"/>
      <c r="P1288" s="60"/>
      <c r="Q1288" s="60"/>
      <c r="R1288" s="7"/>
      <c r="S1288" s="23"/>
      <c r="T1288" s="60"/>
      <c r="U1288" s="60"/>
    </row>
    <row r="1289" spans="1:21" s="1" customFormat="1" x14ac:dyDescent="0.2">
      <c r="A1289" s="687"/>
      <c r="B1289" s="458"/>
      <c r="C1289" s="458"/>
      <c r="D1289" s="458"/>
      <c r="E1289" s="688"/>
      <c r="F1289" s="687"/>
      <c r="G1289" s="687"/>
      <c r="H1289" s="687"/>
      <c r="I1289" s="60"/>
      <c r="J1289" s="15"/>
      <c r="K1289" s="23"/>
      <c r="L1289" s="23"/>
      <c r="M1289" s="11"/>
      <c r="N1289" s="26"/>
      <c r="O1289" s="60"/>
      <c r="P1289" s="60"/>
      <c r="Q1289" s="60"/>
      <c r="R1289" s="7"/>
      <c r="S1289" s="23"/>
      <c r="T1289" s="60"/>
      <c r="U1289" s="60"/>
    </row>
    <row r="1290" spans="1:21" s="1" customFormat="1" x14ac:dyDescent="0.2">
      <c r="A1290" s="687"/>
      <c r="B1290" s="458"/>
      <c r="C1290" s="458"/>
      <c r="D1290" s="458"/>
      <c r="E1290" s="688"/>
      <c r="F1290" s="687"/>
      <c r="G1290" s="687"/>
      <c r="H1290" s="687"/>
      <c r="I1290" s="60"/>
      <c r="J1290" s="15"/>
      <c r="K1290" s="23"/>
      <c r="L1290" s="23"/>
      <c r="M1290" s="11"/>
      <c r="N1290" s="26"/>
      <c r="O1290" s="60"/>
      <c r="P1290" s="60"/>
      <c r="Q1290" s="60"/>
      <c r="R1290" s="7"/>
      <c r="S1290" s="23"/>
      <c r="T1290" s="60"/>
      <c r="U1290" s="60"/>
    </row>
    <row r="1291" spans="1:21" s="1" customFormat="1" x14ac:dyDescent="0.2">
      <c r="A1291" s="687"/>
      <c r="B1291" s="458"/>
      <c r="C1291" s="458"/>
      <c r="D1291" s="458"/>
      <c r="E1291" s="688"/>
      <c r="F1291" s="687"/>
      <c r="G1291" s="687"/>
      <c r="H1291" s="687"/>
      <c r="I1291" s="60"/>
      <c r="J1291" s="15"/>
      <c r="K1291" s="23"/>
      <c r="L1291" s="23"/>
      <c r="M1291" s="11"/>
      <c r="N1291" s="26"/>
      <c r="O1291" s="60"/>
      <c r="P1291" s="60"/>
      <c r="Q1291" s="60"/>
      <c r="R1291" s="7"/>
      <c r="S1291" s="23"/>
      <c r="T1291" s="60"/>
      <c r="U1291" s="60"/>
    </row>
    <row r="1292" spans="1:21" s="1" customFormat="1" x14ac:dyDescent="0.2">
      <c r="A1292" s="687"/>
      <c r="B1292" s="458"/>
      <c r="C1292" s="458"/>
      <c r="D1292" s="458"/>
      <c r="E1292" s="688"/>
      <c r="F1292" s="687"/>
      <c r="G1292" s="687"/>
      <c r="H1292" s="687"/>
      <c r="I1292" s="60"/>
      <c r="J1292" s="15"/>
      <c r="K1292" s="23"/>
      <c r="L1292" s="23"/>
      <c r="M1292" s="11"/>
      <c r="N1292" s="26"/>
      <c r="O1292" s="60"/>
      <c r="P1292" s="60"/>
      <c r="Q1292" s="60"/>
      <c r="R1292" s="7"/>
      <c r="S1292" s="23"/>
      <c r="T1292" s="60"/>
      <c r="U1292" s="60"/>
    </row>
    <row r="1293" spans="1:21" s="1" customFormat="1" x14ac:dyDescent="0.2">
      <c r="A1293" s="687"/>
      <c r="B1293" s="458"/>
      <c r="C1293" s="458"/>
      <c r="D1293" s="458"/>
      <c r="E1293" s="688"/>
      <c r="F1293" s="687"/>
      <c r="G1293" s="687"/>
      <c r="H1293" s="687"/>
      <c r="I1293" s="60"/>
      <c r="J1293" s="15"/>
      <c r="K1293" s="23"/>
      <c r="L1293" s="23"/>
      <c r="M1293" s="11"/>
      <c r="N1293" s="26"/>
      <c r="O1293" s="60"/>
      <c r="P1293" s="60"/>
      <c r="Q1293" s="60"/>
      <c r="R1293" s="7"/>
      <c r="S1293" s="23"/>
      <c r="T1293" s="60"/>
      <c r="U1293" s="60"/>
    </row>
    <row r="1294" spans="1:21" s="1" customFormat="1" x14ac:dyDescent="0.2">
      <c r="A1294" s="687"/>
      <c r="B1294" s="458"/>
      <c r="C1294" s="458"/>
      <c r="D1294" s="458"/>
      <c r="E1294" s="688"/>
      <c r="F1294" s="687"/>
      <c r="G1294" s="687"/>
      <c r="H1294" s="687"/>
      <c r="I1294" s="60"/>
      <c r="J1294" s="15"/>
      <c r="K1294" s="23"/>
      <c r="L1294" s="23"/>
      <c r="M1294" s="11"/>
      <c r="N1294" s="26"/>
      <c r="O1294" s="60"/>
      <c r="P1294" s="60"/>
      <c r="Q1294" s="60"/>
      <c r="R1294" s="7"/>
      <c r="S1294" s="23"/>
      <c r="T1294" s="60"/>
      <c r="U1294" s="60"/>
    </row>
    <row r="1295" spans="1:21" s="1" customFormat="1" x14ac:dyDescent="0.2">
      <c r="A1295" s="687"/>
      <c r="B1295" s="458"/>
      <c r="C1295" s="458"/>
      <c r="D1295" s="458"/>
      <c r="E1295" s="688"/>
      <c r="F1295" s="687"/>
      <c r="G1295" s="687"/>
      <c r="H1295" s="687"/>
      <c r="I1295" s="60"/>
      <c r="J1295" s="15"/>
      <c r="K1295" s="23"/>
      <c r="L1295" s="23"/>
      <c r="M1295" s="11"/>
      <c r="N1295" s="26"/>
      <c r="O1295" s="60"/>
      <c r="P1295" s="60"/>
      <c r="Q1295" s="60"/>
      <c r="R1295" s="7"/>
      <c r="S1295" s="23"/>
      <c r="T1295" s="60"/>
      <c r="U1295" s="60"/>
    </row>
    <row r="1296" spans="1:21" s="1" customFormat="1" x14ac:dyDescent="0.2">
      <c r="A1296" s="687"/>
      <c r="B1296" s="458"/>
      <c r="C1296" s="458"/>
      <c r="D1296" s="458"/>
      <c r="E1296" s="688"/>
      <c r="F1296" s="687"/>
      <c r="G1296" s="687"/>
      <c r="H1296" s="687"/>
      <c r="I1296" s="60"/>
      <c r="J1296" s="15"/>
      <c r="K1296" s="23"/>
      <c r="L1296" s="23"/>
      <c r="M1296" s="11"/>
      <c r="N1296" s="26"/>
      <c r="O1296" s="60"/>
      <c r="P1296" s="60"/>
      <c r="Q1296" s="60"/>
      <c r="R1296" s="7"/>
      <c r="S1296" s="23"/>
      <c r="T1296" s="60"/>
      <c r="U1296" s="60"/>
    </row>
    <row r="1297" spans="1:21" s="1" customFormat="1" x14ac:dyDescent="0.2">
      <c r="A1297" s="687"/>
      <c r="B1297" s="458"/>
      <c r="C1297" s="458"/>
      <c r="D1297" s="458"/>
      <c r="E1297" s="688"/>
      <c r="F1297" s="687"/>
      <c r="G1297" s="687"/>
      <c r="H1297" s="687"/>
      <c r="I1297" s="60"/>
      <c r="J1297" s="15"/>
      <c r="K1297" s="23"/>
      <c r="L1297" s="23"/>
      <c r="M1297" s="11"/>
      <c r="N1297" s="26"/>
      <c r="O1297" s="60"/>
      <c r="P1297" s="60"/>
      <c r="Q1297" s="60"/>
      <c r="R1297" s="7"/>
      <c r="S1297" s="23"/>
      <c r="T1297" s="60"/>
      <c r="U1297" s="60"/>
    </row>
    <row r="1298" spans="1:21" s="1" customFormat="1" x14ac:dyDescent="0.2">
      <c r="A1298" s="687"/>
      <c r="B1298" s="458"/>
      <c r="C1298" s="458"/>
      <c r="D1298" s="458"/>
      <c r="E1298" s="688"/>
      <c r="F1298" s="687"/>
      <c r="G1298" s="687"/>
      <c r="H1298" s="687"/>
      <c r="I1298" s="60"/>
      <c r="J1298" s="15"/>
      <c r="K1298" s="23"/>
      <c r="L1298" s="23"/>
      <c r="M1298" s="11"/>
      <c r="N1298" s="26"/>
      <c r="O1298" s="60"/>
      <c r="P1298" s="60"/>
      <c r="Q1298" s="60"/>
      <c r="R1298" s="7"/>
      <c r="S1298" s="23"/>
      <c r="T1298" s="60"/>
      <c r="U1298" s="60"/>
    </row>
    <row r="1299" spans="1:21" s="1" customFormat="1" x14ac:dyDescent="0.2">
      <c r="A1299" s="687"/>
      <c r="B1299" s="458"/>
      <c r="C1299" s="458"/>
      <c r="D1299" s="458"/>
      <c r="E1299" s="688"/>
      <c r="F1299" s="687"/>
      <c r="G1299" s="687"/>
      <c r="H1299" s="687"/>
      <c r="I1299" s="60"/>
      <c r="J1299" s="15"/>
      <c r="K1299" s="23"/>
      <c r="L1299" s="23"/>
      <c r="M1299" s="11"/>
      <c r="N1299" s="26"/>
      <c r="O1299" s="60"/>
      <c r="P1299" s="60"/>
      <c r="Q1299" s="60"/>
      <c r="R1299" s="7"/>
      <c r="S1299" s="23"/>
      <c r="T1299" s="60"/>
      <c r="U1299" s="60"/>
    </row>
    <row r="1300" spans="1:21" s="1" customFormat="1" x14ac:dyDescent="0.2">
      <c r="A1300" s="687"/>
      <c r="B1300" s="458"/>
      <c r="C1300" s="458"/>
      <c r="D1300" s="458"/>
      <c r="E1300" s="688"/>
      <c r="F1300" s="687"/>
      <c r="G1300" s="687"/>
      <c r="H1300" s="687"/>
      <c r="I1300" s="60"/>
      <c r="J1300" s="15"/>
      <c r="K1300" s="23"/>
      <c r="L1300" s="23"/>
      <c r="M1300" s="11"/>
      <c r="N1300" s="26"/>
      <c r="O1300" s="60"/>
      <c r="P1300" s="60"/>
      <c r="Q1300" s="60"/>
      <c r="R1300" s="7"/>
      <c r="S1300" s="23"/>
      <c r="T1300" s="60"/>
      <c r="U1300" s="60"/>
    </row>
    <row r="1301" spans="1:21" s="1" customFormat="1" x14ac:dyDescent="0.2">
      <c r="A1301" s="687"/>
      <c r="B1301" s="458"/>
      <c r="C1301" s="458"/>
      <c r="D1301" s="458"/>
      <c r="E1301" s="688"/>
      <c r="F1301" s="687"/>
      <c r="G1301" s="687"/>
      <c r="H1301" s="687"/>
      <c r="I1301" s="60"/>
      <c r="J1301" s="15"/>
      <c r="K1301" s="23"/>
      <c r="L1301" s="23"/>
      <c r="M1301" s="11"/>
      <c r="N1301" s="26"/>
      <c r="O1301" s="60"/>
      <c r="P1301" s="60"/>
      <c r="Q1301" s="60"/>
      <c r="R1301" s="7"/>
      <c r="S1301" s="23"/>
      <c r="T1301" s="60"/>
      <c r="U1301" s="60"/>
    </row>
    <row r="1302" spans="1:21" s="1" customFormat="1" x14ac:dyDescent="0.2">
      <c r="A1302" s="687"/>
      <c r="B1302" s="458"/>
      <c r="C1302" s="458"/>
      <c r="D1302" s="458"/>
      <c r="E1302" s="688"/>
      <c r="F1302" s="687"/>
      <c r="G1302" s="687"/>
      <c r="H1302" s="687"/>
      <c r="I1302" s="60"/>
      <c r="J1302" s="15"/>
      <c r="K1302" s="23"/>
      <c r="L1302" s="23"/>
      <c r="M1302" s="11"/>
      <c r="N1302" s="26"/>
      <c r="O1302" s="60"/>
      <c r="P1302" s="60"/>
      <c r="Q1302" s="60"/>
      <c r="R1302" s="7"/>
      <c r="S1302" s="23"/>
      <c r="T1302" s="60"/>
      <c r="U1302" s="60"/>
    </row>
    <row r="1303" spans="1:21" s="1" customFormat="1" x14ac:dyDescent="0.2">
      <c r="A1303" s="687"/>
      <c r="B1303" s="458"/>
      <c r="C1303" s="458"/>
      <c r="D1303" s="458"/>
      <c r="E1303" s="688"/>
      <c r="F1303" s="687"/>
      <c r="G1303" s="687"/>
      <c r="H1303" s="687"/>
      <c r="I1303" s="60"/>
      <c r="J1303" s="15"/>
      <c r="K1303" s="23"/>
      <c r="L1303" s="23"/>
      <c r="M1303" s="11"/>
      <c r="N1303" s="26"/>
      <c r="O1303" s="60"/>
      <c r="P1303" s="60"/>
      <c r="Q1303" s="60"/>
      <c r="R1303" s="7"/>
      <c r="S1303" s="23"/>
      <c r="T1303" s="60"/>
      <c r="U1303" s="60"/>
    </row>
    <row r="1304" spans="1:21" s="1" customFormat="1" x14ac:dyDescent="0.2">
      <c r="A1304" s="687"/>
      <c r="B1304" s="458"/>
      <c r="C1304" s="458"/>
      <c r="D1304" s="458"/>
      <c r="E1304" s="688"/>
      <c r="F1304" s="687"/>
      <c r="G1304" s="687"/>
      <c r="H1304" s="687"/>
      <c r="I1304" s="60"/>
      <c r="J1304" s="15"/>
      <c r="K1304" s="23"/>
      <c r="L1304" s="23"/>
      <c r="M1304" s="11"/>
      <c r="N1304" s="26"/>
      <c r="O1304" s="60"/>
      <c r="P1304" s="60"/>
      <c r="Q1304" s="60"/>
      <c r="R1304" s="7"/>
      <c r="S1304" s="23"/>
      <c r="T1304" s="60"/>
      <c r="U1304" s="60"/>
    </row>
    <row r="1305" spans="1:21" s="1" customFormat="1" x14ac:dyDescent="0.2">
      <c r="A1305" s="687"/>
      <c r="B1305" s="458"/>
      <c r="C1305" s="458"/>
      <c r="D1305" s="458"/>
      <c r="E1305" s="688"/>
      <c r="F1305" s="687"/>
      <c r="G1305" s="687"/>
      <c r="H1305" s="687"/>
      <c r="I1305" s="60"/>
      <c r="J1305" s="15"/>
      <c r="K1305" s="23"/>
      <c r="L1305" s="23"/>
      <c r="M1305" s="11"/>
      <c r="N1305" s="26"/>
      <c r="O1305" s="60"/>
      <c r="P1305" s="60"/>
      <c r="Q1305" s="60"/>
      <c r="R1305" s="7"/>
      <c r="S1305" s="23"/>
      <c r="T1305" s="60"/>
      <c r="U1305" s="60"/>
    </row>
    <row r="1306" spans="1:21" s="1" customFormat="1" x14ac:dyDescent="0.2">
      <c r="A1306" s="687"/>
      <c r="B1306" s="458"/>
      <c r="C1306" s="458"/>
      <c r="D1306" s="458"/>
      <c r="E1306" s="688"/>
      <c r="F1306" s="687"/>
      <c r="G1306" s="687"/>
      <c r="H1306" s="687"/>
      <c r="I1306" s="60"/>
      <c r="J1306" s="15"/>
      <c r="K1306" s="23"/>
      <c r="L1306" s="23"/>
      <c r="M1306" s="11"/>
      <c r="N1306" s="26"/>
      <c r="O1306" s="60"/>
      <c r="P1306" s="60"/>
      <c r="Q1306" s="60"/>
      <c r="R1306" s="7"/>
      <c r="S1306" s="23"/>
      <c r="T1306" s="60"/>
      <c r="U1306" s="60"/>
    </row>
    <row r="1307" spans="1:21" s="1" customFormat="1" x14ac:dyDescent="0.2">
      <c r="A1307" s="687"/>
      <c r="B1307" s="458"/>
      <c r="C1307" s="458"/>
      <c r="D1307" s="458"/>
      <c r="E1307" s="688"/>
      <c r="F1307" s="687"/>
      <c r="G1307" s="687"/>
      <c r="H1307" s="687"/>
      <c r="I1307" s="60"/>
      <c r="J1307" s="15"/>
      <c r="K1307" s="23"/>
      <c r="L1307" s="23"/>
      <c r="M1307" s="11"/>
      <c r="N1307" s="26"/>
      <c r="O1307" s="60"/>
      <c r="P1307" s="60"/>
      <c r="Q1307" s="60"/>
      <c r="R1307" s="7"/>
      <c r="S1307" s="23"/>
      <c r="T1307" s="60"/>
      <c r="U1307" s="60"/>
    </row>
    <row r="1308" spans="1:21" s="1" customFormat="1" x14ac:dyDescent="0.2">
      <c r="A1308" s="687"/>
      <c r="B1308" s="458"/>
      <c r="C1308" s="458"/>
      <c r="D1308" s="458"/>
      <c r="E1308" s="688"/>
      <c r="F1308" s="687"/>
      <c r="G1308" s="687"/>
      <c r="H1308" s="687"/>
      <c r="I1308" s="60"/>
      <c r="J1308" s="15"/>
      <c r="K1308" s="23"/>
      <c r="L1308" s="23"/>
      <c r="M1308" s="11"/>
      <c r="N1308" s="26"/>
      <c r="O1308" s="60"/>
      <c r="P1308" s="60"/>
      <c r="Q1308" s="60"/>
      <c r="R1308" s="7"/>
      <c r="S1308" s="23"/>
      <c r="T1308" s="60"/>
      <c r="U1308" s="60"/>
    </row>
    <row r="1309" spans="1:21" s="1" customFormat="1" x14ac:dyDescent="0.2">
      <c r="A1309" s="687"/>
      <c r="B1309" s="458"/>
      <c r="C1309" s="458"/>
      <c r="D1309" s="458"/>
      <c r="E1309" s="688"/>
      <c r="F1309" s="687"/>
      <c r="G1309" s="687"/>
      <c r="H1309" s="687"/>
      <c r="I1309" s="60"/>
      <c r="J1309" s="15"/>
      <c r="K1309" s="23"/>
      <c r="L1309" s="23"/>
      <c r="M1309" s="11"/>
      <c r="N1309" s="26"/>
      <c r="O1309" s="60"/>
      <c r="P1309" s="60"/>
      <c r="Q1309" s="60"/>
      <c r="R1309" s="7"/>
      <c r="S1309" s="23"/>
      <c r="T1309" s="60"/>
      <c r="U1309" s="60"/>
    </row>
    <row r="1310" spans="1:21" s="1" customFormat="1" x14ac:dyDescent="0.2">
      <c r="A1310" s="687"/>
      <c r="B1310" s="458"/>
      <c r="C1310" s="458"/>
      <c r="D1310" s="458"/>
      <c r="E1310" s="688"/>
      <c r="F1310" s="687"/>
      <c r="G1310" s="687"/>
      <c r="H1310" s="687"/>
      <c r="I1310" s="60"/>
      <c r="J1310" s="15"/>
      <c r="K1310" s="23"/>
      <c r="L1310" s="23"/>
      <c r="M1310" s="11"/>
      <c r="N1310" s="26"/>
      <c r="O1310" s="60"/>
      <c r="P1310" s="60"/>
      <c r="Q1310" s="60"/>
      <c r="R1310" s="7"/>
      <c r="S1310" s="23"/>
      <c r="T1310" s="60"/>
      <c r="U1310" s="60"/>
    </row>
    <row r="1311" spans="1:21" s="1" customFormat="1" x14ac:dyDescent="0.2">
      <c r="A1311" s="687"/>
      <c r="B1311" s="458"/>
      <c r="C1311" s="458"/>
      <c r="D1311" s="458"/>
      <c r="E1311" s="688"/>
      <c r="F1311" s="687"/>
      <c r="G1311" s="687"/>
      <c r="H1311" s="687"/>
      <c r="I1311" s="60"/>
      <c r="J1311" s="15"/>
      <c r="K1311" s="23"/>
      <c r="L1311" s="23"/>
      <c r="M1311" s="11"/>
      <c r="N1311" s="26"/>
      <c r="O1311" s="60"/>
      <c r="P1311" s="60"/>
      <c r="Q1311" s="60"/>
      <c r="R1311" s="7"/>
      <c r="S1311" s="23"/>
      <c r="T1311" s="60"/>
      <c r="U1311" s="60"/>
    </row>
    <row r="1312" spans="1:21" s="1" customFormat="1" x14ac:dyDescent="0.2">
      <c r="A1312" s="687"/>
      <c r="B1312" s="458"/>
      <c r="C1312" s="458"/>
      <c r="D1312" s="458"/>
      <c r="E1312" s="688"/>
      <c r="F1312" s="687"/>
      <c r="G1312" s="687"/>
      <c r="H1312" s="687"/>
      <c r="I1312" s="60"/>
      <c r="J1312" s="15"/>
      <c r="K1312" s="23"/>
      <c r="L1312" s="23"/>
      <c r="M1312" s="11"/>
      <c r="N1312" s="26"/>
      <c r="O1312" s="60"/>
      <c r="P1312" s="60"/>
      <c r="Q1312" s="60"/>
      <c r="R1312" s="7"/>
      <c r="S1312" s="23"/>
      <c r="T1312" s="60"/>
      <c r="U1312" s="60"/>
    </row>
    <row r="1313" spans="1:21" s="1" customFormat="1" x14ac:dyDescent="0.2">
      <c r="A1313" s="687"/>
      <c r="B1313" s="458"/>
      <c r="C1313" s="458"/>
      <c r="D1313" s="458"/>
      <c r="E1313" s="688"/>
      <c r="F1313" s="687"/>
      <c r="G1313" s="687"/>
      <c r="H1313" s="687"/>
      <c r="I1313" s="60"/>
      <c r="J1313" s="15"/>
      <c r="K1313" s="23"/>
      <c r="L1313" s="23"/>
      <c r="M1313" s="11"/>
      <c r="N1313" s="26"/>
      <c r="O1313" s="60"/>
      <c r="P1313" s="60"/>
      <c r="Q1313" s="60"/>
      <c r="R1313" s="7"/>
      <c r="S1313" s="23"/>
      <c r="T1313" s="60"/>
      <c r="U1313" s="60"/>
    </row>
    <row r="1314" spans="1:21" s="1" customFormat="1" x14ac:dyDescent="0.2">
      <c r="A1314" s="687"/>
      <c r="B1314" s="458"/>
      <c r="C1314" s="458"/>
      <c r="D1314" s="458"/>
      <c r="E1314" s="688"/>
      <c r="F1314" s="687"/>
      <c r="G1314" s="687"/>
      <c r="H1314" s="687"/>
      <c r="I1314" s="60"/>
      <c r="J1314" s="15"/>
      <c r="K1314" s="23"/>
      <c r="L1314" s="23"/>
      <c r="M1314" s="11"/>
      <c r="N1314" s="26"/>
      <c r="O1314" s="60"/>
      <c r="P1314" s="60"/>
      <c r="Q1314" s="60"/>
      <c r="R1314" s="7"/>
      <c r="S1314" s="23"/>
      <c r="T1314" s="60"/>
      <c r="U1314" s="60"/>
    </row>
    <row r="1315" spans="1:21" s="1" customFormat="1" x14ac:dyDescent="0.2">
      <c r="A1315" s="687"/>
      <c r="B1315" s="458"/>
      <c r="C1315" s="458"/>
      <c r="D1315" s="458"/>
      <c r="E1315" s="688"/>
      <c r="F1315" s="687"/>
      <c r="G1315" s="687"/>
      <c r="H1315" s="687"/>
      <c r="I1315" s="60"/>
      <c r="J1315" s="15"/>
      <c r="K1315" s="23"/>
      <c r="L1315" s="23"/>
      <c r="M1315" s="11"/>
      <c r="N1315" s="26"/>
      <c r="O1315" s="60"/>
      <c r="P1315" s="60"/>
      <c r="Q1315" s="60"/>
      <c r="R1315" s="7"/>
      <c r="S1315" s="23"/>
      <c r="T1315" s="60"/>
      <c r="U1315" s="60"/>
    </row>
    <row r="1316" spans="1:21" s="1" customFormat="1" x14ac:dyDescent="0.2">
      <c r="A1316" s="687"/>
      <c r="B1316" s="458"/>
      <c r="C1316" s="458"/>
      <c r="D1316" s="458"/>
      <c r="E1316" s="688"/>
      <c r="F1316" s="687"/>
      <c r="G1316" s="687"/>
      <c r="H1316" s="687"/>
      <c r="I1316" s="60"/>
      <c r="J1316" s="15"/>
      <c r="K1316" s="23"/>
      <c r="L1316" s="23"/>
      <c r="M1316" s="11"/>
      <c r="N1316" s="26"/>
      <c r="O1316" s="60"/>
      <c r="P1316" s="60"/>
      <c r="Q1316" s="60"/>
      <c r="R1316" s="7"/>
      <c r="S1316" s="23"/>
      <c r="T1316" s="60"/>
      <c r="U1316" s="60"/>
    </row>
    <row r="1317" spans="1:21" s="1" customFormat="1" x14ac:dyDescent="0.2">
      <c r="A1317" s="687"/>
      <c r="B1317" s="458"/>
      <c r="C1317" s="458"/>
      <c r="D1317" s="458"/>
      <c r="E1317" s="688"/>
      <c r="F1317" s="687"/>
      <c r="G1317" s="687"/>
      <c r="H1317" s="687"/>
      <c r="I1317" s="60"/>
      <c r="J1317" s="15"/>
      <c r="K1317" s="23"/>
      <c r="L1317" s="23"/>
      <c r="M1317" s="11"/>
      <c r="N1317" s="26"/>
      <c r="O1317" s="60"/>
      <c r="P1317" s="60"/>
      <c r="Q1317" s="60"/>
      <c r="R1317" s="7"/>
      <c r="S1317" s="23"/>
      <c r="T1317" s="60"/>
      <c r="U1317" s="60"/>
    </row>
    <row r="1318" spans="1:21" s="1" customFormat="1" x14ac:dyDescent="0.2">
      <c r="A1318" s="687"/>
      <c r="B1318" s="458"/>
      <c r="C1318" s="458"/>
      <c r="D1318" s="458"/>
      <c r="E1318" s="688"/>
      <c r="F1318" s="687"/>
      <c r="G1318" s="687"/>
      <c r="H1318" s="687"/>
      <c r="I1318" s="60"/>
      <c r="J1318" s="15"/>
      <c r="K1318" s="23"/>
      <c r="L1318" s="23"/>
      <c r="M1318" s="11"/>
      <c r="N1318" s="26"/>
      <c r="O1318" s="60"/>
      <c r="P1318" s="60"/>
      <c r="Q1318" s="60"/>
      <c r="R1318" s="7"/>
      <c r="S1318" s="23"/>
      <c r="T1318" s="60"/>
      <c r="U1318" s="60"/>
    </row>
    <row r="1319" spans="1:21" s="1" customFormat="1" x14ac:dyDescent="0.2">
      <c r="A1319" s="687"/>
      <c r="B1319" s="458"/>
      <c r="C1319" s="458"/>
      <c r="D1319" s="458"/>
      <c r="E1319" s="688"/>
      <c r="F1319" s="687"/>
      <c r="G1319" s="687"/>
      <c r="H1319" s="687"/>
      <c r="I1319" s="60"/>
      <c r="J1319" s="15"/>
      <c r="K1319" s="23"/>
      <c r="L1319" s="23"/>
      <c r="M1319" s="11"/>
      <c r="N1319" s="26"/>
      <c r="O1319" s="60"/>
      <c r="P1319" s="60"/>
      <c r="Q1319" s="60"/>
      <c r="R1319" s="7"/>
      <c r="S1319" s="23"/>
      <c r="T1319" s="60"/>
      <c r="U1319" s="60"/>
    </row>
    <row r="1320" spans="1:21" s="1" customFormat="1" x14ac:dyDescent="0.2">
      <c r="A1320" s="687"/>
      <c r="B1320" s="458"/>
      <c r="C1320" s="458"/>
      <c r="D1320" s="458"/>
      <c r="E1320" s="688"/>
      <c r="F1320" s="687"/>
      <c r="G1320" s="687"/>
      <c r="H1320" s="687"/>
      <c r="I1320" s="60"/>
      <c r="J1320" s="15"/>
      <c r="K1320" s="23"/>
      <c r="L1320" s="23"/>
      <c r="M1320" s="11"/>
      <c r="N1320" s="26"/>
      <c r="O1320" s="60"/>
      <c r="P1320" s="60"/>
      <c r="Q1320" s="60"/>
      <c r="R1320" s="7"/>
      <c r="S1320" s="23"/>
      <c r="T1320" s="60"/>
      <c r="U1320" s="60"/>
    </row>
    <row r="1321" spans="1:21" s="1" customFormat="1" x14ac:dyDescent="0.2">
      <c r="A1321" s="687"/>
      <c r="B1321" s="458"/>
      <c r="C1321" s="458"/>
      <c r="D1321" s="458"/>
      <c r="E1321" s="688"/>
      <c r="F1321" s="687"/>
      <c r="G1321" s="687"/>
      <c r="H1321" s="687"/>
      <c r="I1321" s="60"/>
      <c r="J1321" s="15"/>
      <c r="K1321" s="23"/>
      <c r="L1321" s="23"/>
      <c r="M1321" s="11"/>
      <c r="N1321" s="26"/>
      <c r="O1321" s="60"/>
      <c r="P1321" s="60"/>
      <c r="Q1321" s="60"/>
      <c r="R1321" s="7"/>
      <c r="S1321" s="23"/>
      <c r="T1321" s="60"/>
      <c r="U1321" s="60"/>
    </row>
    <row r="1322" spans="1:21" s="1" customFormat="1" x14ac:dyDescent="0.2">
      <c r="A1322" s="687"/>
      <c r="B1322" s="458"/>
      <c r="C1322" s="458"/>
      <c r="D1322" s="458"/>
      <c r="E1322" s="688"/>
      <c r="F1322" s="687"/>
      <c r="G1322" s="687"/>
      <c r="H1322" s="687"/>
      <c r="I1322" s="60"/>
      <c r="J1322" s="15"/>
      <c r="K1322" s="23"/>
      <c r="L1322" s="23"/>
      <c r="M1322" s="11"/>
      <c r="N1322" s="26"/>
      <c r="O1322" s="60"/>
      <c r="P1322" s="60"/>
      <c r="Q1322" s="60"/>
      <c r="R1322" s="7"/>
      <c r="S1322" s="23"/>
      <c r="T1322" s="60"/>
      <c r="U1322" s="60"/>
    </row>
    <row r="1323" spans="1:21" s="1" customFormat="1" x14ac:dyDescent="0.2">
      <c r="A1323" s="687"/>
      <c r="B1323" s="458"/>
      <c r="C1323" s="458"/>
      <c r="D1323" s="458"/>
      <c r="E1323" s="688"/>
      <c r="F1323" s="687"/>
      <c r="G1323" s="687"/>
      <c r="H1323" s="687"/>
      <c r="I1323" s="60"/>
      <c r="J1323" s="15"/>
      <c r="K1323" s="23"/>
      <c r="L1323" s="23"/>
      <c r="M1323" s="11"/>
      <c r="N1323" s="26"/>
      <c r="O1323" s="60"/>
      <c r="P1323" s="60"/>
      <c r="Q1323" s="60"/>
      <c r="R1323" s="7"/>
      <c r="S1323" s="23"/>
      <c r="T1323" s="60"/>
      <c r="U1323" s="60"/>
    </row>
    <row r="1324" spans="1:21" s="1" customFormat="1" x14ac:dyDescent="0.2">
      <c r="A1324" s="687"/>
      <c r="B1324" s="458"/>
      <c r="C1324" s="458"/>
      <c r="D1324" s="458"/>
      <c r="E1324" s="688"/>
      <c r="F1324" s="687"/>
      <c r="G1324" s="687"/>
      <c r="H1324" s="687"/>
      <c r="I1324" s="60"/>
      <c r="J1324" s="15"/>
      <c r="K1324" s="23"/>
      <c r="L1324" s="23"/>
      <c r="M1324" s="11"/>
      <c r="N1324" s="26"/>
      <c r="O1324" s="60"/>
      <c r="P1324" s="60"/>
      <c r="Q1324" s="60"/>
      <c r="R1324" s="7"/>
      <c r="S1324" s="23"/>
      <c r="T1324" s="60"/>
      <c r="U1324" s="60"/>
    </row>
    <row r="1325" spans="1:21" s="1" customFormat="1" x14ac:dyDescent="0.2">
      <c r="A1325" s="687"/>
      <c r="B1325" s="458"/>
      <c r="C1325" s="458"/>
      <c r="D1325" s="458"/>
      <c r="E1325" s="688"/>
      <c r="F1325" s="687"/>
      <c r="G1325" s="687"/>
      <c r="H1325" s="687"/>
      <c r="I1325" s="60"/>
      <c r="J1325" s="15"/>
      <c r="K1325" s="23"/>
      <c r="L1325" s="23"/>
      <c r="M1325" s="11"/>
      <c r="N1325" s="26"/>
      <c r="O1325" s="60"/>
      <c r="P1325" s="60"/>
      <c r="Q1325" s="60"/>
      <c r="R1325" s="7"/>
      <c r="S1325" s="23"/>
      <c r="T1325" s="60"/>
      <c r="U1325" s="60"/>
    </row>
    <row r="1326" spans="1:21" s="1" customFormat="1" x14ac:dyDescent="0.2">
      <c r="A1326" s="687"/>
      <c r="B1326" s="458"/>
      <c r="C1326" s="458"/>
      <c r="D1326" s="458"/>
      <c r="E1326" s="688"/>
      <c r="F1326" s="687"/>
      <c r="G1326" s="687"/>
      <c r="H1326" s="687"/>
      <c r="I1326" s="60"/>
      <c r="J1326" s="15"/>
      <c r="K1326" s="23"/>
      <c r="L1326" s="23"/>
      <c r="M1326" s="11"/>
      <c r="N1326" s="26"/>
      <c r="O1326" s="60"/>
      <c r="P1326" s="60"/>
      <c r="Q1326" s="60"/>
      <c r="R1326" s="7"/>
      <c r="S1326" s="23"/>
      <c r="T1326" s="60"/>
      <c r="U1326" s="60"/>
    </row>
    <row r="1327" spans="1:21" s="1" customFormat="1" x14ac:dyDescent="0.2">
      <c r="A1327" s="687"/>
      <c r="B1327" s="458"/>
      <c r="C1327" s="458"/>
      <c r="D1327" s="458"/>
      <c r="E1327" s="688"/>
      <c r="F1327" s="687"/>
      <c r="G1327" s="687"/>
      <c r="H1327" s="687"/>
      <c r="I1327" s="60"/>
      <c r="J1327" s="15"/>
      <c r="K1327" s="23"/>
      <c r="L1327" s="23"/>
      <c r="M1327" s="11"/>
      <c r="N1327" s="26"/>
      <c r="O1327" s="60"/>
      <c r="P1327" s="60"/>
      <c r="Q1327" s="60"/>
      <c r="R1327" s="7"/>
      <c r="S1327" s="23"/>
      <c r="T1327" s="60"/>
      <c r="U1327" s="60"/>
    </row>
    <row r="1328" spans="1:21" s="1" customFormat="1" x14ac:dyDescent="0.2">
      <c r="A1328" s="687"/>
      <c r="B1328" s="458"/>
      <c r="C1328" s="458"/>
      <c r="D1328" s="458"/>
      <c r="E1328" s="688"/>
      <c r="F1328" s="687"/>
      <c r="G1328" s="687"/>
      <c r="H1328" s="687"/>
      <c r="I1328" s="60"/>
      <c r="J1328" s="15"/>
      <c r="K1328" s="23"/>
      <c r="L1328" s="23"/>
      <c r="M1328" s="11"/>
      <c r="N1328" s="26"/>
      <c r="O1328" s="60"/>
      <c r="P1328" s="60"/>
      <c r="Q1328" s="60"/>
      <c r="R1328" s="7"/>
      <c r="S1328" s="23"/>
      <c r="T1328" s="60"/>
      <c r="U1328" s="60"/>
    </row>
    <row r="1329" spans="1:21" s="1" customFormat="1" x14ac:dyDescent="0.2">
      <c r="A1329" s="687"/>
      <c r="B1329" s="458"/>
      <c r="C1329" s="458"/>
      <c r="D1329" s="458"/>
      <c r="E1329" s="688"/>
      <c r="F1329" s="687"/>
      <c r="G1329" s="687"/>
      <c r="H1329" s="687"/>
      <c r="I1329" s="60"/>
      <c r="J1329" s="15"/>
      <c r="K1329" s="23"/>
      <c r="L1329" s="23"/>
      <c r="M1329" s="11"/>
      <c r="N1329" s="26"/>
      <c r="O1329" s="60"/>
      <c r="P1329" s="60"/>
      <c r="Q1329" s="60"/>
      <c r="R1329" s="7"/>
      <c r="S1329" s="23"/>
      <c r="T1329" s="60"/>
      <c r="U1329" s="60"/>
    </row>
    <row r="1330" spans="1:21" s="1" customFormat="1" x14ac:dyDescent="0.2">
      <c r="A1330" s="687"/>
      <c r="B1330" s="458"/>
      <c r="C1330" s="458"/>
      <c r="D1330" s="458"/>
      <c r="E1330" s="688"/>
      <c r="F1330" s="687"/>
      <c r="G1330" s="687"/>
      <c r="H1330" s="687"/>
      <c r="I1330" s="60"/>
      <c r="J1330" s="15"/>
      <c r="K1330" s="23"/>
      <c r="L1330" s="23"/>
      <c r="M1330" s="11"/>
      <c r="N1330" s="26"/>
      <c r="O1330" s="60"/>
      <c r="P1330" s="60"/>
      <c r="Q1330" s="60"/>
      <c r="R1330" s="7"/>
      <c r="S1330" s="23"/>
      <c r="T1330" s="60"/>
      <c r="U1330" s="60"/>
    </row>
    <row r="1331" spans="1:21" s="1" customFormat="1" x14ac:dyDescent="0.2">
      <c r="A1331" s="687"/>
      <c r="B1331" s="458"/>
      <c r="C1331" s="458"/>
      <c r="D1331" s="458"/>
      <c r="E1331" s="688"/>
      <c r="F1331" s="687"/>
      <c r="G1331" s="687"/>
      <c r="H1331" s="687"/>
      <c r="I1331" s="60"/>
      <c r="J1331" s="15"/>
      <c r="K1331" s="23"/>
      <c r="L1331" s="23"/>
      <c r="M1331" s="11"/>
      <c r="N1331" s="26"/>
      <c r="O1331" s="60"/>
      <c r="P1331" s="60"/>
      <c r="Q1331" s="60"/>
      <c r="R1331" s="7"/>
      <c r="S1331" s="23"/>
      <c r="T1331" s="60"/>
      <c r="U1331" s="60"/>
    </row>
    <row r="1332" spans="1:21" s="1" customFormat="1" x14ac:dyDescent="0.2">
      <c r="A1332" s="687"/>
      <c r="B1332" s="458"/>
      <c r="C1332" s="458"/>
      <c r="D1332" s="458"/>
      <c r="E1332" s="688"/>
      <c r="F1332" s="687"/>
      <c r="G1332" s="687"/>
      <c r="H1332" s="687"/>
      <c r="I1332" s="60"/>
      <c r="J1332" s="15"/>
      <c r="K1332" s="23"/>
      <c r="L1332" s="23"/>
      <c r="M1332" s="11"/>
      <c r="N1332" s="26"/>
      <c r="O1332" s="60"/>
      <c r="P1332" s="60"/>
      <c r="Q1332" s="60"/>
      <c r="R1332" s="7"/>
      <c r="S1332" s="23"/>
      <c r="T1332" s="60"/>
      <c r="U1332" s="60"/>
    </row>
    <row r="1333" spans="1:21" s="1" customFormat="1" x14ac:dyDescent="0.2">
      <c r="A1333" s="687"/>
      <c r="B1333" s="458"/>
      <c r="C1333" s="458"/>
      <c r="D1333" s="458"/>
      <c r="E1333" s="688"/>
      <c r="F1333" s="687"/>
      <c r="G1333" s="687"/>
      <c r="H1333" s="687"/>
      <c r="I1333" s="60"/>
      <c r="J1333" s="15"/>
      <c r="K1333" s="23"/>
      <c r="L1333" s="23"/>
      <c r="M1333" s="11"/>
      <c r="N1333" s="26"/>
      <c r="O1333" s="60"/>
      <c r="P1333" s="60"/>
      <c r="Q1333" s="60"/>
      <c r="R1333" s="7"/>
      <c r="S1333" s="23"/>
      <c r="T1333" s="60"/>
      <c r="U1333" s="60"/>
    </row>
    <row r="1334" spans="1:21" s="1" customFormat="1" x14ac:dyDescent="0.2">
      <c r="A1334" s="687"/>
      <c r="B1334" s="458"/>
      <c r="C1334" s="458"/>
      <c r="D1334" s="458"/>
      <c r="E1334" s="688"/>
      <c r="F1334" s="687"/>
      <c r="G1334" s="687"/>
      <c r="H1334" s="687"/>
      <c r="I1334" s="60"/>
      <c r="J1334" s="15"/>
      <c r="K1334" s="23"/>
      <c r="L1334" s="23"/>
      <c r="M1334" s="11"/>
      <c r="N1334" s="26"/>
      <c r="O1334" s="60"/>
      <c r="P1334" s="60"/>
      <c r="Q1334" s="60"/>
      <c r="R1334" s="7"/>
      <c r="S1334" s="23"/>
      <c r="T1334" s="60"/>
      <c r="U1334" s="60"/>
    </row>
    <row r="1335" spans="1:21" s="1" customFormat="1" x14ac:dyDescent="0.2">
      <c r="A1335" s="687"/>
      <c r="B1335" s="458"/>
      <c r="C1335" s="458"/>
      <c r="D1335" s="458"/>
      <c r="E1335" s="688"/>
      <c r="F1335" s="687"/>
      <c r="G1335" s="687"/>
      <c r="H1335" s="687"/>
      <c r="I1335" s="60"/>
      <c r="J1335" s="15"/>
      <c r="K1335" s="23"/>
      <c r="L1335" s="23"/>
      <c r="M1335" s="11"/>
      <c r="N1335" s="26"/>
      <c r="O1335" s="60"/>
      <c r="P1335" s="60"/>
      <c r="Q1335" s="60"/>
      <c r="R1335" s="7"/>
      <c r="S1335" s="23"/>
      <c r="T1335" s="60"/>
      <c r="U1335" s="60"/>
    </row>
    <row r="1336" spans="1:21" s="1" customFormat="1" x14ac:dyDescent="0.2">
      <c r="A1336" s="687"/>
      <c r="B1336" s="458"/>
      <c r="C1336" s="458"/>
      <c r="D1336" s="458"/>
      <c r="E1336" s="688"/>
      <c r="F1336" s="687"/>
      <c r="G1336" s="687"/>
      <c r="H1336" s="687"/>
      <c r="I1336" s="60"/>
      <c r="J1336" s="15"/>
      <c r="K1336" s="23"/>
      <c r="L1336" s="23"/>
      <c r="M1336" s="11"/>
      <c r="N1336" s="26"/>
      <c r="O1336" s="60"/>
      <c r="P1336" s="60"/>
      <c r="Q1336" s="60"/>
      <c r="R1336" s="7"/>
      <c r="S1336" s="23"/>
      <c r="T1336" s="60"/>
      <c r="U1336" s="60"/>
    </row>
    <row r="1337" spans="1:21" s="1" customFormat="1" x14ac:dyDescent="0.2">
      <c r="A1337" s="687"/>
      <c r="B1337" s="458"/>
      <c r="C1337" s="458"/>
      <c r="D1337" s="458"/>
      <c r="E1337" s="688"/>
      <c r="F1337" s="687"/>
      <c r="G1337" s="687"/>
      <c r="H1337" s="687"/>
      <c r="I1337" s="60"/>
      <c r="J1337" s="15"/>
      <c r="K1337" s="23"/>
      <c r="L1337" s="23"/>
      <c r="M1337" s="11"/>
      <c r="N1337" s="26"/>
      <c r="O1337" s="60"/>
      <c r="P1337" s="60"/>
      <c r="Q1337" s="60"/>
      <c r="R1337" s="7"/>
      <c r="S1337" s="23"/>
      <c r="T1337" s="60"/>
      <c r="U1337" s="60"/>
    </row>
    <row r="1338" spans="1:21" s="1" customFormat="1" x14ac:dyDescent="0.2">
      <c r="A1338" s="687"/>
      <c r="B1338" s="458"/>
      <c r="C1338" s="458"/>
      <c r="D1338" s="458"/>
      <c r="E1338" s="688"/>
      <c r="F1338" s="687"/>
      <c r="G1338" s="687"/>
      <c r="H1338" s="687"/>
      <c r="I1338" s="60"/>
      <c r="J1338" s="15"/>
      <c r="K1338" s="23"/>
      <c r="L1338" s="23"/>
      <c r="M1338" s="11"/>
      <c r="N1338" s="26"/>
      <c r="O1338" s="60"/>
      <c r="P1338" s="60"/>
      <c r="Q1338" s="60"/>
      <c r="R1338" s="7"/>
      <c r="S1338" s="23"/>
      <c r="T1338" s="60"/>
      <c r="U1338" s="60"/>
    </row>
    <row r="1339" spans="1:21" s="1" customFormat="1" x14ac:dyDescent="0.2">
      <c r="A1339" s="687"/>
      <c r="B1339" s="458"/>
      <c r="C1339" s="458"/>
      <c r="D1339" s="458"/>
      <c r="E1339" s="688"/>
      <c r="F1339" s="687"/>
      <c r="G1339" s="687"/>
      <c r="H1339" s="687"/>
      <c r="I1339" s="60"/>
      <c r="J1339" s="15"/>
      <c r="K1339" s="23"/>
      <c r="L1339" s="23"/>
      <c r="M1339" s="11"/>
      <c r="N1339" s="26"/>
      <c r="O1339" s="60"/>
      <c r="P1339" s="60"/>
      <c r="Q1339" s="60"/>
      <c r="R1339" s="7"/>
      <c r="S1339" s="23"/>
      <c r="T1339" s="60"/>
      <c r="U1339" s="60"/>
    </row>
    <row r="1340" spans="1:21" s="1" customFormat="1" x14ac:dyDescent="0.2">
      <c r="A1340" s="687"/>
      <c r="B1340" s="458"/>
      <c r="C1340" s="458"/>
      <c r="D1340" s="458"/>
      <c r="E1340" s="688"/>
      <c r="F1340" s="687"/>
      <c r="G1340" s="687"/>
      <c r="H1340" s="687"/>
      <c r="I1340" s="60"/>
      <c r="J1340" s="15"/>
      <c r="K1340" s="23"/>
      <c r="L1340" s="23"/>
      <c r="M1340" s="11"/>
      <c r="N1340" s="26"/>
      <c r="O1340" s="60"/>
      <c r="P1340" s="60"/>
      <c r="Q1340" s="60"/>
      <c r="R1340" s="7"/>
      <c r="S1340" s="23"/>
      <c r="T1340" s="60"/>
      <c r="U1340" s="60"/>
    </row>
    <row r="1341" spans="1:21" s="1" customFormat="1" x14ac:dyDescent="0.2">
      <c r="A1341" s="687"/>
      <c r="B1341" s="458"/>
      <c r="C1341" s="458"/>
      <c r="D1341" s="458"/>
      <c r="E1341" s="688"/>
      <c r="F1341" s="687"/>
      <c r="G1341" s="687"/>
      <c r="H1341" s="687"/>
      <c r="I1341" s="60"/>
      <c r="J1341" s="15"/>
      <c r="K1341" s="23"/>
      <c r="L1341" s="23"/>
      <c r="M1341" s="11"/>
      <c r="N1341" s="26"/>
      <c r="O1341" s="60"/>
      <c r="P1341" s="60"/>
      <c r="Q1341" s="60"/>
      <c r="R1341" s="7"/>
      <c r="S1341" s="23"/>
      <c r="T1341" s="60"/>
      <c r="U1341" s="60"/>
    </row>
    <row r="1342" spans="1:21" s="1" customFormat="1" x14ac:dyDescent="0.2">
      <c r="A1342" s="687"/>
      <c r="B1342" s="458"/>
      <c r="C1342" s="458"/>
      <c r="D1342" s="458"/>
      <c r="E1342" s="688"/>
      <c r="F1342" s="687"/>
      <c r="G1342" s="687"/>
      <c r="H1342" s="687"/>
      <c r="I1342" s="60"/>
      <c r="J1342" s="15"/>
      <c r="K1342" s="23"/>
      <c r="L1342" s="23"/>
      <c r="M1342" s="11"/>
      <c r="N1342" s="26"/>
      <c r="O1342" s="60"/>
      <c r="P1342" s="60"/>
      <c r="Q1342" s="60"/>
      <c r="R1342" s="7"/>
      <c r="S1342" s="23"/>
      <c r="T1342" s="60"/>
      <c r="U1342" s="60"/>
    </row>
    <row r="1343" spans="1:21" s="1" customFormat="1" x14ac:dyDescent="0.2">
      <c r="A1343" s="687"/>
      <c r="B1343" s="458"/>
      <c r="C1343" s="458"/>
      <c r="D1343" s="458"/>
      <c r="E1343" s="688"/>
      <c r="F1343" s="687"/>
      <c r="G1343" s="687"/>
      <c r="H1343" s="687"/>
      <c r="I1343" s="60"/>
      <c r="J1343" s="15"/>
      <c r="K1343" s="23"/>
      <c r="L1343" s="23"/>
      <c r="M1343" s="11"/>
      <c r="N1343" s="26"/>
      <c r="O1343" s="60"/>
      <c r="P1343" s="60"/>
      <c r="Q1343" s="60"/>
      <c r="R1343" s="7"/>
      <c r="S1343" s="23"/>
      <c r="T1343" s="60"/>
      <c r="U1343" s="60"/>
    </row>
    <row r="1344" spans="1:21" s="1" customFormat="1" x14ac:dyDescent="0.2">
      <c r="A1344" s="687"/>
      <c r="B1344" s="458"/>
      <c r="C1344" s="458"/>
      <c r="D1344" s="458"/>
      <c r="E1344" s="688"/>
      <c r="F1344" s="687"/>
      <c r="G1344" s="687"/>
      <c r="H1344" s="687"/>
      <c r="I1344" s="60"/>
      <c r="J1344" s="15"/>
      <c r="K1344" s="23"/>
      <c r="L1344" s="23"/>
      <c r="M1344" s="11"/>
      <c r="N1344" s="26"/>
      <c r="O1344" s="60"/>
      <c r="P1344" s="60"/>
      <c r="Q1344" s="60"/>
      <c r="R1344" s="7"/>
      <c r="S1344" s="23"/>
      <c r="T1344" s="60"/>
      <c r="U1344" s="60"/>
    </row>
    <row r="1345" spans="1:21" s="1" customFormat="1" x14ac:dyDescent="0.2">
      <c r="A1345" s="687"/>
      <c r="B1345" s="458"/>
      <c r="C1345" s="458"/>
      <c r="D1345" s="458"/>
      <c r="E1345" s="688"/>
      <c r="F1345" s="687"/>
      <c r="G1345" s="687"/>
      <c r="H1345" s="687"/>
      <c r="I1345" s="60"/>
      <c r="J1345" s="15"/>
      <c r="K1345" s="23"/>
      <c r="L1345" s="23"/>
      <c r="M1345" s="11"/>
      <c r="N1345" s="26"/>
      <c r="O1345" s="60"/>
      <c r="P1345" s="60"/>
      <c r="Q1345" s="60"/>
      <c r="R1345" s="7"/>
      <c r="S1345" s="23"/>
      <c r="T1345" s="60"/>
      <c r="U1345" s="60"/>
    </row>
    <row r="1346" spans="1:21" s="1" customFormat="1" x14ac:dyDescent="0.2">
      <c r="A1346" s="687"/>
      <c r="B1346" s="458"/>
      <c r="C1346" s="458"/>
      <c r="D1346" s="458"/>
      <c r="E1346" s="688"/>
      <c r="F1346" s="687"/>
      <c r="G1346" s="687"/>
      <c r="H1346" s="687"/>
      <c r="I1346" s="60"/>
      <c r="J1346" s="15"/>
      <c r="K1346" s="23"/>
      <c r="L1346" s="23"/>
      <c r="M1346" s="11"/>
      <c r="N1346" s="26"/>
      <c r="O1346" s="60"/>
      <c r="P1346" s="60"/>
      <c r="Q1346" s="60"/>
      <c r="R1346" s="7"/>
      <c r="S1346" s="23"/>
      <c r="T1346" s="60"/>
      <c r="U1346" s="60"/>
    </row>
    <row r="1347" spans="1:21" s="1" customFormat="1" x14ac:dyDescent="0.2">
      <c r="A1347" s="687"/>
      <c r="B1347" s="458"/>
      <c r="C1347" s="458"/>
      <c r="D1347" s="458"/>
      <c r="E1347" s="688"/>
      <c r="F1347" s="687"/>
      <c r="G1347" s="687"/>
      <c r="H1347" s="687"/>
      <c r="I1347" s="60"/>
      <c r="J1347" s="15"/>
      <c r="K1347" s="23"/>
      <c r="L1347" s="23"/>
      <c r="M1347" s="11"/>
      <c r="N1347" s="26"/>
      <c r="O1347" s="60"/>
      <c r="P1347" s="60"/>
      <c r="Q1347" s="60"/>
      <c r="R1347" s="7"/>
      <c r="S1347" s="23"/>
      <c r="T1347" s="60"/>
      <c r="U1347" s="60"/>
    </row>
    <row r="1348" spans="1:21" s="1" customFormat="1" x14ac:dyDescent="0.2">
      <c r="A1348" s="687"/>
      <c r="B1348" s="458"/>
      <c r="C1348" s="458"/>
      <c r="D1348" s="458"/>
      <c r="E1348" s="688"/>
      <c r="F1348" s="687"/>
      <c r="G1348" s="687"/>
      <c r="H1348" s="687"/>
      <c r="I1348" s="60"/>
      <c r="J1348" s="15"/>
      <c r="K1348" s="23"/>
      <c r="L1348" s="23"/>
      <c r="M1348" s="11"/>
      <c r="N1348" s="26"/>
      <c r="O1348" s="60"/>
      <c r="P1348" s="60"/>
      <c r="Q1348" s="60"/>
      <c r="R1348" s="7"/>
      <c r="S1348" s="23"/>
      <c r="T1348" s="60"/>
      <c r="U1348" s="60"/>
    </row>
    <row r="1349" spans="1:21" s="1" customFormat="1" x14ac:dyDescent="0.2">
      <c r="A1349" s="687"/>
      <c r="B1349" s="458"/>
      <c r="C1349" s="458"/>
      <c r="D1349" s="458"/>
      <c r="E1349" s="688"/>
      <c r="F1349" s="687"/>
      <c r="G1349" s="687"/>
      <c r="H1349" s="687"/>
      <c r="I1349" s="60"/>
      <c r="J1349" s="15"/>
      <c r="K1349" s="23"/>
      <c r="L1349" s="23"/>
      <c r="M1349" s="11"/>
      <c r="N1349" s="26"/>
      <c r="O1349" s="60"/>
      <c r="P1349" s="60"/>
      <c r="Q1349" s="60"/>
      <c r="R1349" s="7"/>
      <c r="S1349" s="23"/>
      <c r="T1349" s="60"/>
      <c r="U1349" s="60"/>
    </row>
    <row r="1350" spans="1:21" s="1" customFormat="1" x14ac:dyDescent="0.2">
      <c r="A1350" s="687"/>
      <c r="B1350" s="458"/>
      <c r="C1350" s="458"/>
      <c r="D1350" s="458"/>
      <c r="E1350" s="688"/>
      <c r="F1350" s="687"/>
      <c r="G1350" s="687"/>
      <c r="H1350" s="687"/>
      <c r="I1350" s="60"/>
      <c r="J1350" s="15"/>
      <c r="K1350" s="23"/>
      <c r="L1350" s="23"/>
      <c r="M1350" s="11"/>
      <c r="N1350" s="26"/>
      <c r="O1350" s="60"/>
      <c r="P1350" s="60"/>
      <c r="Q1350" s="60"/>
      <c r="R1350" s="7"/>
      <c r="S1350" s="23"/>
      <c r="T1350" s="60"/>
      <c r="U1350" s="60"/>
    </row>
    <row r="1351" spans="1:21" s="1" customFormat="1" x14ac:dyDescent="0.2">
      <c r="A1351" s="687"/>
      <c r="B1351" s="458"/>
      <c r="C1351" s="458"/>
      <c r="D1351" s="458"/>
      <c r="E1351" s="688"/>
      <c r="F1351" s="687"/>
      <c r="G1351" s="687"/>
      <c r="H1351" s="687"/>
      <c r="I1351" s="60"/>
      <c r="J1351" s="15"/>
      <c r="K1351" s="23"/>
      <c r="L1351" s="23"/>
      <c r="M1351" s="11"/>
      <c r="N1351" s="26"/>
      <c r="O1351" s="60"/>
      <c r="P1351" s="60"/>
      <c r="Q1351" s="60"/>
      <c r="R1351" s="7"/>
      <c r="S1351" s="23"/>
      <c r="T1351" s="60"/>
      <c r="U1351" s="60"/>
    </row>
    <row r="1352" spans="1:21" s="1" customFormat="1" x14ac:dyDescent="0.2">
      <c r="A1352" s="687"/>
      <c r="B1352" s="458"/>
      <c r="C1352" s="458"/>
      <c r="D1352" s="458"/>
      <c r="E1352" s="688"/>
      <c r="F1352" s="687"/>
      <c r="G1352" s="687"/>
      <c r="H1352" s="687"/>
      <c r="I1352" s="60"/>
      <c r="J1352" s="15"/>
      <c r="K1352" s="23"/>
      <c r="L1352" s="23"/>
      <c r="M1352" s="11"/>
      <c r="N1352" s="26"/>
      <c r="O1352" s="60"/>
      <c r="P1352" s="60"/>
      <c r="Q1352" s="60"/>
      <c r="R1352" s="7"/>
      <c r="S1352" s="23"/>
      <c r="T1352" s="60"/>
      <c r="U1352" s="60"/>
    </row>
    <row r="1353" spans="1:21" s="1" customFormat="1" x14ac:dyDescent="0.2">
      <c r="A1353" s="687"/>
      <c r="B1353" s="458"/>
      <c r="C1353" s="458"/>
      <c r="D1353" s="458"/>
      <c r="E1353" s="688"/>
      <c r="F1353" s="687"/>
      <c r="G1353" s="687"/>
      <c r="H1353" s="687"/>
      <c r="I1353" s="60"/>
      <c r="J1353" s="15"/>
      <c r="K1353" s="23"/>
      <c r="L1353" s="23"/>
      <c r="M1353" s="11"/>
      <c r="N1353" s="26"/>
      <c r="O1353" s="60"/>
      <c r="P1353" s="60"/>
      <c r="Q1353" s="60"/>
      <c r="R1353" s="7"/>
      <c r="S1353" s="23"/>
      <c r="T1353" s="60"/>
      <c r="U1353" s="60"/>
    </row>
    <row r="1354" spans="1:21" s="1" customFormat="1" x14ac:dyDescent="0.2">
      <c r="A1354" s="687"/>
      <c r="B1354" s="458"/>
      <c r="C1354" s="458"/>
      <c r="D1354" s="458"/>
      <c r="E1354" s="688"/>
      <c r="F1354" s="687"/>
      <c r="G1354" s="687"/>
      <c r="H1354" s="687"/>
      <c r="I1354" s="60"/>
      <c r="J1354" s="15"/>
      <c r="K1354" s="23"/>
      <c r="L1354" s="23"/>
      <c r="M1354" s="11"/>
      <c r="N1354" s="26"/>
      <c r="O1354" s="60"/>
      <c r="P1354" s="60"/>
      <c r="Q1354" s="60"/>
      <c r="R1354" s="7"/>
      <c r="S1354" s="23"/>
      <c r="T1354" s="60"/>
      <c r="U1354" s="60"/>
    </row>
    <row r="1355" spans="1:21" s="1" customFormat="1" x14ac:dyDescent="0.2">
      <c r="A1355" s="687"/>
      <c r="B1355" s="458"/>
      <c r="C1355" s="458"/>
      <c r="D1355" s="458"/>
      <c r="E1355" s="688"/>
      <c r="F1355" s="687"/>
      <c r="G1355" s="687"/>
      <c r="H1355" s="687"/>
      <c r="I1355" s="60"/>
      <c r="J1355" s="15"/>
      <c r="K1355" s="23"/>
      <c r="L1355" s="23"/>
      <c r="M1355" s="11"/>
      <c r="N1355" s="26"/>
      <c r="O1355" s="60"/>
      <c r="P1355" s="60"/>
      <c r="Q1355" s="60"/>
      <c r="R1355" s="7"/>
      <c r="S1355" s="23"/>
      <c r="T1355" s="60"/>
      <c r="U1355" s="60"/>
    </row>
    <row r="1356" spans="1:21" s="1" customFormat="1" x14ac:dyDescent="0.2">
      <c r="A1356" s="687"/>
      <c r="B1356" s="458"/>
      <c r="C1356" s="458"/>
      <c r="D1356" s="458"/>
      <c r="E1356" s="688"/>
      <c r="F1356" s="687"/>
      <c r="G1356" s="687"/>
      <c r="H1356" s="687"/>
      <c r="I1356" s="60"/>
      <c r="J1356" s="15"/>
      <c r="K1356" s="23"/>
      <c r="L1356" s="23"/>
      <c r="M1356" s="11"/>
      <c r="N1356" s="26"/>
      <c r="O1356" s="60"/>
      <c r="P1356" s="60"/>
      <c r="Q1356" s="60"/>
      <c r="R1356" s="7"/>
      <c r="S1356" s="23"/>
      <c r="T1356" s="60"/>
      <c r="U1356" s="60"/>
    </row>
    <row r="1357" spans="1:21" s="1" customFormat="1" x14ac:dyDescent="0.2">
      <c r="A1357" s="687"/>
      <c r="B1357" s="458"/>
      <c r="C1357" s="458"/>
      <c r="D1357" s="458"/>
      <c r="E1357" s="688"/>
      <c r="F1357" s="687"/>
      <c r="G1357" s="687"/>
      <c r="H1357" s="687"/>
      <c r="I1357" s="60"/>
      <c r="J1357" s="15"/>
      <c r="K1357" s="23"/>
      <c r="L1357" s="23"/>
      <c r="M1357" s="11"/>
      <c r="N1357" s="26"/>
      <c r="O1357" s="60"/>
      <c r="P1357" s="60"/>
      <c r="Q1357" s="60"/>
      <c r="R1357" s="7"/>
      <c r="S1357" s="23"/>
      <c r="T1357" s="60"/>
      <c r="U1357" s="60"/>
    </row>
    <row r="1358" spans="1:21" s="1" customFormat="1" x14ac:dyDescent="0.2">
      <c r="A1358" s="687"/>
      <c r="B1358" s="458"/>
      <c r="C1358" s="458"/>
      <c r="D1358" s="458"/>
      <c r="E1358" s="688"/>
      <c r="F1358" s="687"/>
      <c r="G1358" s="687"/>
      <c r="H1358" s="687"/>
      <c r="I1358" s="60"/>
      <c r="J1358" s="15"/>
      <c r="K1358" s="23"/>
      <c r="L1358" s="23"/>
      <c r="M1358" s="11"/>
      <c r="N1358" s="26"/>
      <c r="O1358" s="60"/>
      <c r="P1358" s="60"/>
      <c r="Q1358" s="60"/>
      <c r="R1358" s="7"/>
      <c r="S1358" s="23"/>
      <c r="T1358" s="60"/>
      <c r="U1358" s="60"/>
    </row>
    <row r="1359" spans="1:21" s="1" customFormat="1" x14ac:dyDescent="0.2">
      <c r="A1359" s="687"/>
      <c r="B1359" s="458"/>
      <c r="C1359" s="458"/>
      <c r="D1359" s="458"/>
      <c r="E1359" s="688"/>
      <c r="F1359" s="687"/>
      <c r="G1359" s="687"/>
      <c r="H1359" s="687"/>
      <c r="I1359" s="60"/>
      <c r="J1359" s="15"/>
      <c r="K1359" s="23"/>
      <c r="L1359" s="23"/>
      <c r="M1359" s="11"/>
      <c r="N1359" s="26"/>
      <c r="O1359" s="60"/>
      <c r="P1359" s="60"/>
      <c r="Q1359" s="60"/>
      <c r="R1359" s="7"/>
      <c r="S1359" s="23"/>
      <c r="T1359" s="60"/>
      <c r="U1359" s="60"/>
    </row>
    <row r="1360" spans="1:21" s="1" customFormat="1" x14ac:dyDescent="0.2">
      <c r="A1360" s="687"/>
      <c r="B1360" s="458"/>
      <c r="C1360" s="458"/>
      <c r="D1360" s="458"/>
      <c r="E1360" s="688"/>
      <c r="F1360" s="687"/>
      <c r="G1360" s="687"/>
      <c r="H1360" s="687"/>
      <c r="I1360" s="60"/>
      <c r="J1360" s="15"/>
      <c r="K1360" s="23"/>
      <c r="L1360" s="23"/>
      <c r="M1360" s="11"/>
      <c r="N1360" s="26"/>
      <c r="O1360" s="60"/>
      <c r="P1360" s="60"/>
      <c r="Q1360" s="60"/>
      <c r="R1360" s="7"/>
      <c r="S1360" s="23"/>
      <c r="T1360" s="60"/>
      <c r="U1360" s="60"/>
    </row>
    <row r="1361" spans="1:21" s="1" customFormat="1" x14ac:dyDescent="0.2">
      <c r="A1361" s="687"/>
      <c r="B1361" s="458"/>
      <c r="C1361" s="458"/>
      <c r="D1361" s="458"/>
      <c r="E1361" s="688"/>
      <c r="F1361" s="687"/>
      <c r="G1361" s="687"/>
      <c r="H1361" s="687"/>
      <c r="I1361" s="60"/>
      <c r="J1361" s="15"/>
      <c r="K1361" s="23"/>
      <c r="L1361" s="23"/>
      <c r="M1361" s="11"/>
      <c r="N1361" s="26"/>
      <c r="O1361" s="60"/>
      <c r="P1361" s="60"/>
      <c r="Q1361" s="60"/>
      <c r="R1361" s="7"/>
      <c r="S1361" s="23"/>
      <c r="T1361" s="60"/>
      <c r="U1361" s="60"/>
    </row>
    <row r="1362" spans="1:21" s="1" customFormat="1" x14ac:dyDescent="0.2">
      <c r="A1362" s="687"/>
      <c r="B1362" s="458"/>
      <c r="C1362" s="458"/>
      <c r="D1362" s="458"/>
      <c r="E1362" s="688"/>
      <c r="F1362" s="687"/>
      <c r="G1362" s="687"/>
      <c r="H1362" s="687"/>
      <c r="I1362" s="60"/>
      <c r="J1362" s="15"/>
      <c r="K1362" s="23"/>
      <c r="L1362" s="23"/>
      <c r="M1362" s="11"/>
      <c r="N1362" s="26"/>
      <c r="O1362" s="60"/>
      <c r="P1362" s="60"/>
      <c r="Q1362" s="60"/>
      <c r="R1362" s="7"/>
      <c r="S1362" s="23"/>
      <c r="T1362" s="60"/>
      <c r="U1362" s="60"/>
    </row>
    <row r="1363" spans="1:21" s="1" customFormat="1" x14ac:dyDescent="0.2">
      <c r="A1363" s="687"/>
      <c r="B1363" s="458"/>
      <c r="C1363" s="458"/>
      <c r="D1363" s="458"/>
      <c r="E1363" s="688"/>
      <c r="F1363" s="687"/>
      <c r="G1363" s="687"/>
      <c r="H1363" s="687"/>
      <c r="I1363" s="60"/>
      <c r="J1363" s="15"/>
      <c r="K1363" s="23"/>
      <c r="L1363" s="23"/>
      <c r="M1363" s="11"/>
      <c r="N1363" s="26"/>
      <c r="O1363" s="60"/>
      <c r="P1363" s="60"/>
      <c r="Q1363" s="60"/>
      <c r="R1363" s="7"/>
      <c r="S1363" s="23"/>
      <c r="T1363" s="60"/>
      <c r="U1363" s="60"/>
    </row>
    <row r="1364" spans="1:21" s="1" customFormat="1" x14ac:dyDescent="0.2">
      <c r="A1364" s="687"/>
      <c r="B1364" s="458"/>
      <c r="C1364" s="458"/>
      <c r="D1364" s="458"/>
      <c r="E1364" s="688"/>
      <c r="F1364" s="687"/>
      <c r="G1364" s="687"/>
      <c r="H1364" s="687"/>
      <c r="I1364" s="60"/>
      <c r="J1364" s="15"/>
      <c r="K1364" s="23"/>
      <c r="L1364" s="23"/>
      <c r="M1364" s="11"/>
      <c r="N1364" s="26"/>
      <c r="O1364" s="60"/>
      <c r="P1364" s="60"/>
      <c r="Q1364" s="60"/>
      <c r="R1364" s="7"/>
      <c r="S1364" s="23"/>
      <c r="T1364" s="60"/>
      <c r="U1364" s="60"/>
    </row>
    <row r="1365" spans="1:21" s="1" customFormat="1" x14ac:dyDescent="0.2">
      <c r="A1365" s="687"/>
      <c r="B1365" s="458"/>
      <c r="C1365" s="458"/>
      <c r="D1365" s="458"/>
      <c r="E1365" s="688"/>
      <c r="F1365" s="687"/>
      <c r="G1365" s="687"/>
      <c r="H1365" s="687"/>
      <c r="I1365" s="60"/>
      <c r="J1365" s="15"/>
      <c r="K1365" s="23"/>
      <c r="L1365" s="23"/>
      <c r="M1365" s="11"/>
      <c r="N1365" s="26"/>
      <c r="O1365" s="60"/>
      <c r="P1365" s="60"/>
      <c r="Q1365" s="60"/>
      <c r="R1365" s="7"/>
      <c r="S1365" s="23"/>
      <c r="T1365" s="60"/>
      <c r="U1365" s="60"/>
    </row>
    <row r="1366" spans="1:21" s="1" customFormat="1" x14ac:dyDescent="0.2">
      <c r="A1366" s="687"/>
      <c r="B1366" s="458"/>
      <c r="C1366" s="458"/>
      <c r="D1366" s="458"/>
      <c r="E1366" s="688"/>
      <c r="F1366" s="687"/>
      <c r="G1366" s="687"/>
      <c r="H1366" s="687"/>
      <c r="I1366" s="60"/>
      <c r="J1366" s="15"/>
      <c r="K1366" s="23"/>
      <c r="L1366" s="23"/>
      <c r="M1366" s="11"/>
      <c r="N1366" s="26"/>
      <c r="O1366" s="60"/>
      <c r="P1366" s="60"/>
      <c r="Q1366" s="60"/>
      <c r="R1366" s="7"/>
      <c r="S1366" s="23"/>
      <c r="T1366" s="60"/>
      <c r="U1366" s="60"/>
    </row>
    <row r="1367" spans="1:21" s="1" customFormat="1" x14ac:dyDescent="0.2">
      <c r="A1367" s="687"/>
      <c r="B1367" s="458"/>
      <c r="C1367" s="458"/>
      <c r="D1367" s="458"/>
      <c r="E1367" s="688"/>
      <c r="F1367" s="687"/>
      <c r="G1367" s="687"/>
      <c r="H1367" s="687"/>
      <c r="I1367" s="60"/>
      <c r="J1367" s="15"/>
      <c r="K1367" s="23"/>
      <c r="L1367" s="23"/>
      <c r="M1367" s="11"/>
      <c r="N1367" s="26"/>
      <c r="O1367" s="60"/>
      <c r="P1367" s="60"/>
      <c r="Q1367" s="60"/>
      <c r="R1367" s="7"/>
      <c r="S1367" s="23"/>
      <c r="T1367" s="60"/>
      <c r="U1367" s="60"/>
    </row>
    <row r="1368" spans="1:21" s="1" customFormat="1" x14ac:dyDescent="0.2">
      <c r="A1368" s="687"/>
      <c r="B1368" s="458"/>
      <c r="C1368" s="458"/>
      <c r="D1368" s="458"/>
      <c r="E1368" s="688"/>
      <c r="F1368" s="687"/>
      <c r="G1368" s="687"/>
      <c r="H1368" s="687"/>
      <c r="I1368" s="60"/>
      <c r="J1368" s="15"/>
      <c r="K1368" s="23"/>
      <c r="L1368" s="23"/>
      <c r="M1368" s="11"/>
      <c r="N1368" s="26"/>
      <c r="O1368" s="60"/>
      <c r="P1368" s="60"/>
      <c r="Q1368" s="60"/>
      <c r="R1368" s="7"/>
      <c r="S1368" s="23"/>
      <c r="T1368" s="60"/>
      <c r="U1368" s="60"/>
    </row>
    <row r="1369" spans="1:21" s="1" customFormat="1" x14ac:dyDescent="0.2">
      <c r="A1369" s="687"/>
      <c r="B1369" s="458"/>
      <c r="C1369" s="458"/>
      <c r="D1369" s="458"/>
      <c r="E1369" s="688"/>
      <c r="F1369" s="687"/>
      <c r="G1369" s="687"/>
      <c r="H1369" s="687"/>
      <c r="I1369" s="60"/>
      <c r="J1369" s="15"/>
      <c r="K1369" s="23"/>
      <c r="L1369" s="23"/>
      <c r="M1369" s="11"/>
      <c r="N1369" s="26"/>
      <c r="O1369" s="60"/>
      <c r="P1369" s="60"/>
      <c r="Q1369" s="60"/>
      <c r="R1369" s="7"/>
      <c r="S1369" s="23"/>
      <c r="T1369" s="60"/>
      <c r="U1369" s="60"/>
    </row>
    <row r="1370" spans="1:21" s="1" customFormat="1" x14ac:dyDescent="0.2">
      <c r="A1370" s="687"/>
      <c r="B1370" s="458"/>
      <c r="C1370" s="458"/>
      <c r="D1370" s="458"/>
      <c r="E1370" s="688"/>
      <c r="F1370" s="687"/>
      <c r="G1370" s="687"/>
      <c r="H1370" s="687"/>
      <c r="I1370" s="60"/>
      <c r="J1370" s="15"/>
      <c r="K1370" s="23"/>
      <c r="L1370" s="23"/>
      <c r="M1370" s="11"/>
      <c r="N1370" s="26"/>
      <c r="O1370" s="60"/>
      <c r="P1370" s="60"/>
      <c r="Q1370" s="60"/>
      <c r="R1370" s="7"/>
      <c r="S1370" s="23"/>
      <c r="T1370" s="60"/>
      <c r="U1370" s="60"/>
    </row>
    <row r="1371" spans="1:21" s="1" customFormat="1" x14ac:dyDescent="0.2">
      <c r="A1371" s="687"/>
      <c r="B1371" s="458"/>
      <c r="C1371" s="458"/>
      <c r="D1371" s="458"/>
      <c r="E1371" s="688"/>
      <c r="F1371" s="687"/>
      <c r="G1371" s="687"/>
      <c r="H1371" s="687"/>
      <c r="I1371" s="60"/>
      <c r="J1371" s="15"/>
      <c r="K1371" s="23"/>
      <c r="L1371" s="23"/>
      <c r="M1371" s="11"/>
      <c r="N1371" s="26"/>
      <c r="O1371" s="60"/>
      <c r="P1371" s="60"/>
      <c r="Q1371" s="60"/>
      <c r="R1371" s="7"/>
      <c r="S1371" s="23"/>
      <c r="T1371" s="60"/>
      <c r="U1371" s="60"/>
    </row>
    <row r="1372" spans="1:21" s="1" customFormat="1" x14ac:dyDescent="0.2">
      <c r="A1372" s="687"/>
      <c r="B1372" s="458"/>
      <c r="C1372" s="458"/>
      <c r="D1372" s="458"/>
      <c r="E1372" s="688"/>
      <c r="F1372" s="687"/>
      <c r="G1372" s="687"/>
      <c r="H1372" s="687"/>
      <c r="I1372" s="60"/>
      <c r="J1372" s="15"/>
      <c r="K1372" s="23"/>
      <c r="L1372" s="23"/>
      <c r="M1372" s="11"/>
      <c r="N1372" s="26"/>
      <c r="O1372" s="60"/>
      <c r="P1372" s="60"/>
      <c r="Q1372" s="60"/>
      <c r="R1372" s="7"/>
      <c r="S1372" s="23"/>
      <c r="T1372" s="60"/>
      <c r="U1372" s="60"/>
    </row>
    <row r="1373" spans="1:21" s="1" customFormat="1" x14ac:dyDescent="0.2">
      <c r="A1373" s="687"/>
      <c r="B1373" s="458"/>
      <c r="C1373" s="458"/>
      <c r="D1373" s="458"/>
      <c r="E1373" s="688"/>
      <c r="F1373" s="687"/>
      <c r="G1373" s="687"/>
      <c r="H1373" s="687"/>
      <c r="I1373" s="60"/>
      <c r="J1373" s="15"/>
      <c r="K1373" s="23"/>
      <c r="L1373" s="23"/>
      <c r="M1373" s="11"/>
      <c r="N1373" s="26"/>
      <c r="O1373" s="60"/>
      <c r="P1373" s="60"/>
      <c r="Q1373" s="60"/>
      <c r="R1373" s="7"/>
      <c r="S1373" s="23"/>
      <c r="T1373" s="60"/>
      <c r="U1373" s="60"/>
    </row>
    <row r="1374" spans="1:21" s="1" customFormat="1" x14ac:dyDescent="0.2">
      <c r="A1374" s="687"/>
      <c r="B1374" s="458"/>
      <c r="C1374" s="458"/>
      <c r="D1374" s="458"/>
      <c r="E1374" s="688"/>
      <c r="F1374" s="687"/>
      <c r="G1374" s="687"/>
      <c r="H1374" s="687"/>
      <c r="I1374" s="60"/>
      <c r="J1374" s="15"/>
      <c r="K1374" s="23"/>
      <c r="L1374" s="23"/>
      <c r="M1374" s="11"/>
      <c r="N1374" s="26"/>
      <c r="O1374" s="60"/>
      <c r="P1374" s="60"/>
      <c r="Q1374" s="60"/>
      <c r="R1374" s="7"/>
      <c r="S1374" s="23"/>
      <c r="T1374" s="60"/>
      <c r="U1374" s="60"/>
    </row>
    <row r="1375" spans="1:21" s="1" customFormat="1" x14ac:dyDescent="0.2">
      <c r="A1375" s="687"/>
      <c r="B1375" s="458"/>
      <c r="C1375" s="458"/>
      <c r="D1375" s="458"/>
      <c r="E1375" s="688"/>
      <c r="F1375" s="687"/>
      <c r="G1375" s="687"/>
      <c r="H1375" s="687"/>
      <c r="I1375" s="60"/>
      <c r="J1375" s="15"/>
      <c r="K1375" s="23"/>
      <c r="L1375" s="23"/>
      <c r="M1375" s="11"/>
      <c r="N1375" s="26"/>
      <c r="O1375" s="60"/>
      <c r="P1375" s="60"/>
      <c r="Q1375" s="60"/>
      <c r="R1375" s="7"/>
      <c r="S1375" s="23"/>
      <c r="T1375" s="60"/>
      <c r="U1375" s="60"/>
    </row>
    <row r="1376" spans="1:21" s="1" customFormat="1" x14ac:dyDescent="0.2">
      <c r="A1376" s="687"/>
      <c r="B1376" s="458"/>
      <c r="C1376" s="458"/>
      <c r="D1376" s="458"/>
      <c r="E1376" s="688"/>
      <c r="F1376" s="687"/>
      <c r="G1376" s="687"/>
      <c r="H1376" s="687"/>
      <c r="I1376" s="60"/>
      <c r="J1376" s="15"/>
      <c r="K1376" s="23"/>
      <c r="L1376" s="23"/>
      <c r="M1376" s="11"/>
      <c r="N1376" s="26"/>
      <c r="O1376" s="60"/>
      <c r="P1376" s="60"/>
      <c r="Q1376" s="60"/>
      <c r="R1376" s="7"/>
      <c r="S1376" s="23"/>
      <c r="T1376" s="60"/>
      <c r="U1376" s="60"/>
    </row>
    <row r="1377" spans="1:21" s="1" customFormat="1" x14ac:dyDescent="0.2">
      <c r="A1377" s="687"/>
      <c r="B1377" s="458"/>
      <c r="C1377" s="458"/>
      <c r="D1377" s="458"/>
      <c r="E1377" s="688"/>
      <c r="F1377" s="687"/>
      <c r="G1377" s="687"/>
      <c r="H1377" s="687"/>
      <c r="I1377" s="60"/>
      <c r="J1377" s="15"/>
      <c r="K1377" s="23"/>
      <c r="L1377" s="23"/>
      <c r="M1377" s="11"/>
      <c r="N1377" s="26"/>
      <c r="O1377" s="60"/>
      <c r="P1377" s="60"/>
      <c r="Q1377" s="60"/>
      <c r="R1377" s="7"/>
      <c r="S1377" s="23"/>
      <c r="T1377" s="60"/>
      <c r="U1377" s="60"/>
    </row>
    <row r="1378" spans="1:21" s="1" customFormat="1" x14ac:dyDescent="0.2">
      <c r="A1378" s="687"/>
      <c r="B1378" s="458"/>
      <c r="C1378" s="458"/>
      <c r="D1378" s="458"/>
      <c r="E1378" s="688"/>
      <c r="F1378" s="687"/>
      <c r="G1378" s="687"/>
      <c r="H1378" s="687"/>
      <c r="I1378" s="60"/>
      <c r="J1378" s="15"/>
      <c r="K1378" s="23"/>
      <c r="L1378" s="23"/>
      <c r="M1378" s="11"/>
      <c r="N1378" s="26"/>
      <c r="O1378" s="60"/>
      <c r="P1378" s="60"/>
      <c r="Q1378" s="60"/>
      <c r="R1378" s="7"/>
      <c r="S1378" s="23"/>
      <c r="T1378" s="60"/>
      <c r="U1378" s="60"/>
    </row>
    <row r="1379" spans="1:21" s="1" customFormat="1" x14ac:dyDescent="0.2">
      <c r="A1379" s="687"/>
      <c r="B1379" s="458"/>
      <c r="C1379" s="458"/>
      <c r="D1379" s="458"/>
      <c r="E1379" s="688"/>
      <c r="F1379" s="687"/>
      <c r="G1379" s="687"/>
      <c r="H1379" s="687"/>
      <c r="I1379" s="60"/>
      <c r="J1379" s="15"/>
      <c r="K1379" s="23"/>
      <c r="L1379" s="23"/>
      <c r="M1379" s="11"/>
      <c r="N1379" s="26"/>
      <c r="O1379" s="60"/>
      <c r="P1379" s="60"/>
      <c r="Q1379" s="60"/>
      <c r="R1379" s="7"/>
      <c r="S1379" s="23"/>
      <c r="T1379" s="60"/>
      <c r="U1379" s="60"/>
    </row>
    <row r="1380" spans="1:21" s="1" customFormat="1" x14ac:dyDescent="0.2">
      <c r="A1380" s="687"/>
      <c r="B1380" s="458"/>
      <c r="C1380" s="458"/>
      <c r="D1380" s="458"/>
      <c r="E1380" s="688"/>
      <c r="F1380" s="687"/>
      <c r="G1380" s="687"/>
      <c r="H1380" s="687"/>
      <c r="I1380" s="60"/>
      <c r="J1380" s="15"/>
      <c r="K1380" s="23"/>
      <c r="L1380" s="23"/>
      <c r="M1380" s="11"/>
      <c r="N1380" s="26"/>
      <c r="O1380" s="60"/>
      <c r="P1380" s="60"/>
      <c r="Q1380" s="60"/>
      <c r="R1380" s="7"/>
      <c r="S1380" s="23"/>
      <c r="T1380" s="60"/>
      <c r="U1380" s="60"/>
    </row>
    <row r="1381" spans="1:21" s="1" customFormat="1" x14ac:dyDescent="0.2">
      <c r="A1381" s="687"/>
      <c r="B1381" s="458"/>
      <c r="C1381" s="458"/>
      <c r="D1381" s="458"/>
      <c r="E1381" s="688"/>
      <c r="F1381" s="687"/>
      <c r="G1381" s="687"/>
      <c r="H1381" s="687"/>
      <c r="I1381" s="60"/>
      <c r="J1381" s="15"/>
      <c r="K1381" s="23"/>
      <c r="L1381" s="23"/>
      <c r="M1381" s="11"/>
      <c r="N1381" s="26"/>
      <c r="O1381" s="60"/>
      <c r="P1381" s="60"/>
      <c r="Q1381" s="60"/>
      <c r="R1381" s="7"/>
      <c r="S1381" s="23"/>
      <c r="T1381" s="60"/>
      <c r="U1381" s="60"/>
    </row>
    <row r="1382" spans="1:21" s="1" customFormat="1" x14ac:dyDescent="0.2">
      <c r="A1382" s="687"/>
      <c r="B1382" s="458"/>
      <c r="C1382" s="458"/>
      <c r="D1382" s="458"/>
      <c r="E1382" s="688"/>
      <c r="F1382" s="687"/>
      <c r="G1382" s="687"/>
      <c r="H1382" s="687"/>
      <c r="I1382" s="60"/>
      <c r="J1382" s="15"/>
      <c r="K1382" s="23"/>
      <c r="L1382" s="23"/>
      <c r="M1382" s="11"/>
      <c r="N1382" s="26"/>
      <c r="O1382" s="60"/>
      <c r="P1382" s="60"/>
      <c r="Q1382" s="60"/>
      <c r="R1382" s="7"/>
      <c r="S1382" s="23"/>
      <c r="T1382" s="60"/>
      <c r="U1382" s="60"/>
    </row>
    <row r="1383" spans="1:21" s="1" customFormat="1" x14ac:dyDescent="0.2">
      <c r="A1383" s="687"/>
      <c r="B1383" s="458"/>
      <c r="C1383" s="458"/>
      <c r="D1383" s="458"/>
      <c r="E1383" s="688"/>
      <c r="F1383" s="687"/>
      <c r="G1383" s="687"/>
      <c r="H1383" s="687"/>
      <c r="I1383" s="60"/>
      <c r="J1383" s="15"/>
      <c r="K1383" s="23"/>
      <c r="L1383" s="23"/>
      <c r="M1383" s="11"/>
      <c r="N1383" s="26"/>
      <c r="O1383" s="60"/>
      <c r="P1383" s="60"/>
      <c r="Q1383" s="60"/>
      <c r="R1383" s="7"/>
      <c r="S1383" s="23"/>
      <c r="T1383" s="60"/>
      <c r="U1383" s="60"/>
    </row>
    <row r="1384" spans="1:21" s="1" customFormat="1" x14ac:dyDescent="0.2">
      <c r="A1384" s="687"/>
      <c r="B1384" s="458"/>
      <c r="C1384" s="458"/>
      <c r="D1384" s="458"/>
      <c r="E1384" s="688"/>
      <c r="F1384" s="687"/>
      <c r="G1384" s="687"/>
      <c r="H1384" s="687"/>
      <c r="I1384" s="60"/>
      <c r="J1384" s="15"/>
      <c r="K1384" s="23"/>
      <c r="L1384" s="23"/>
      <c r="M1384" s="11"/>
      <c r="N1384" s="26"/>
      <c r="O1384" s="60"/>
      <c r="P1384" s="60"/>
      <c r="Q1384" s="60"/>
      <c r="R1384" s="7"/>
      <c r="S1384" s="23"/>
      <c r="T1384" s="60"/>
      <c r="U1384" s="60"/>
    </row>
    <row r="1385" spans="1:21" s="1" customFormat="1" x14ac:dyDescent="0.2">
      <c r="A1385" s="687"/>
      <c r="B1385" s="458"/>
      <c r="C1385" s="458"/>
      <c r="D1385" s="458"/>
      <c r="E1385" s="688"/>
      <c r="F1385" s="687"/>
      <c r="G1385" s="687"/>
      <c r="H1385" s="687"/>
      <c r="I1385" s="60"/>
      <c r="J1385" s="15"/>
      <c r="K1385" s="23"/>
      <c r="L1385" s="23"/>
      <c r="M1385" s="11"/>
      <c r="N1385" s="26"/>
      <c r="O1385" s="60"/>
      <c r="P1385" s="60"/>
      <c r="Q1385" s="60"/>
      <c r="R1385" s="7"/>
      <c r="S1385" s="23"/>
      <c r="T1385" s="60"/>
      <c r="U1385" s="60"/>
    </row>
    <row r="1386" spans="1:21" s="1" customFormat="1" x14ac:dyDescent="0.2">
      <c r="A1386" s="687"/>
      <c r="B1386" s="458"/>
      <c r="C1386" s="458"/>
      <c r="D1386" s="458"/>
      <c r="E1386" s="688"/>
      <c r="F1386" s="687"/>
      <c r="G1386" s="687"/>
      <c r="H1386" s="687"/>
      <c r="I1386" s="60"/>
      <c r="J1386" s="15"/>
      <c r="K1386" s="23"/>
      <c r="L1386" s="23"/>
      <c r="M1386" s="11"/>
      <c r="N1386" s="26"/>
      <c r="O1386" s="60"/>
      <c r="P1386" s="60"/>
      <c r="Q1386" s="60"/>
      <c r="R1386" s="7"/>
      <c r="S1386" s="23"/>
      <c r="T1386" s="60"/>
      <c r="U1386" s="60"/>
    </row>
    <row r="1387" spans="1:21" s="1" customFormat="1" x14ac:dyDescent="0.2">
      <c r="A1387" s="687"/>
      <c r="B1387" s="458"/>
      <c r="C1387" s="458"/>
      <c r="D1387" s="458"/>
      <c r="E1387" s="688"/>
      <c r="F1387" s="687"/>
      <c r="G1387" s="687"/>
      <c r="H1387" s="687"/>
      <c r="I1387" s="60"/>
      <c r="J1387" s="15"/>
      <c r="K1387" s="23"/>
      <c r="L1387" s="23"/>
      <c r="M1387" s="11"/>
      <c r="N1387" s="26"/>
      <c r="O1387" s="60"/>
      <c r="P1387" s="60"/>
      <c r="Q1387" s="60"/>
      <c r="R1387" s="7"/>
      <c r="S1387" s="23"/>
      <c r="T1387" s="60"/>
      <c r="U1387" s="60"/>
    </row>
    <row r="1388" spans="1:21" s="1" customFormat="1" x14ac:dyDescent="0.2">
      <c r="A1388" s="687"/>
      <c r="B1388" s="458"/>
      <c r="C1388" s="458"/>
      <c r="D1388" s="458"/>
      <c r="E1388" s="688"/>
      <c r="F1388" s="687"/>
      <c r="G1388" s="687"/>
      <c r="H1388" s="687"/>
      <c r="I1388" s="60"/>
      <c r="J1388" s="15"/>
      <c r="K1388" s="23"/>
      <c r="L1388" s="23"/>
      <c r="M1388" s="11"/>
      <c r="N1388" s="26"/>
      <c r="O1388" s="60"/>
      <c r="P1388" s="60"/>
      <c r="Q1388" s="60"/>
      <c r="R1388" s="7"/>
      <c r="S1388" s="23"/>
      <c r="T1388" s="60"/>
      <c r="U1388" s="60"/>
    </row>
    <row r="1389" spans="1:21" s="1" customFormat="1" x14ac:dyDescent="0.2">
      <c r="A1389" s="687"/>
      <c r="B1389" s="458"/>
      <c r="C1389" s="458"/>
      <c r="D1389" s="458"/>
      <c r="E1389" s="688"/>
      <c r="F1389" s="687"/>
      <c r="G1389" s="687"/>
      <c r="H1389" s="687"/>
      <c r="I1389" s="60"/>
      <c r="J1389" s="15"/>
      <c r="K1389" s="23"/>
      <c r="L1389" s="23"/>
      <c r="M1389" s="11"/>
      <c r="N1389" s="26"/>
      <c r="O1389" s="60"/>
      <c r="P1389" s="60"/>
      <c r="Q1389" s="60"/>
      <c r="R1389" s="7"/>
      <c r="S1389" s="23"/>
      <c r="T1389" s="60"/>
      <c r="U1389" s="60"/>
    </row>
    <row r="1390" spans="1:21" s="1" customFormat="1" x14ac:dyDescent="0.2">
      <c r="A1390" s="687"/>
      <c r="B1390" s="458"/>
      <c r="C1390" s="458"/>
      <c r="D1390" s="458"/>
      <c r="E1390" s="688"/>
      <c r="F1390" s="687"/>
      <c r="G1390" s="687"/>
      <c r="H1390" s="687"/>
      <c r="I1390" s="60"/>
      <c r="J1390" s="15"/>
      <c r="K1390" s="23"/>
      <c r="L1390" s="23"/>
      <c r="M1390" s="11"/>
      <c r="N1390" s="26"/>
      <c r="O1390" s="60"/>
      <c r="P1390" s="60"/>
      <c r="Q1390" s="60"/>
      <c r="R1390" s="7"/>
      <c r="S1390" s="23"/>
      <c r="T1390" s="60"/>
      <c r="U1390" s="60"/>
    </row>
    <row r="1391" spans="1:21" s="1" customFormat="1" x14ac:dyDescent="0.2">
      <c r="A1391" s="687"/>
      <c r="B1391" s="458"/>
      <c r="C1391" s="458"/>
      <c r="D1391" s="458"/>
      <c r="E1391" s="688"/>
      <c r="F1391" s="687"/>
      <c r="G1391" s="687"/>
      <c r="H1391" s="687"/>
      <c r="I1391" s="60"/>
      <c r="J1391" s="15"/>
      <c r="K1391" s="23"/>
      <c r="L1391" s="23"/>
      <c r="M1391" s="11"/>
      <c r="N1391" s="26"/>
      <c r="O1391" s="60"/>
      <c r="P1391" s="60"/>
      <c r="Q1391" s="60"/>
      <c r="R1391" s="7"/>
      <c r="S1391" s="23"/>
      <c r="T1391" s="60"/>
      <c r="U1391" s="60"/>
    </row>
    <row r="1392" spans="1:21" s="1" customFormat="1" x14ac:dyDescent="0.2">
      <c r="A1392" s="687"/>
      <c r="B1392" s="458"/>
      <c r="C1392" s="458"/>
      <c r="D1392" s="458"/>
      <c r="E1392" s="688"/>
      <c r="F1392" s="687"/>
      <c r="G1392" s="687"/>
      <c r="H1392" s="687"/>
      <c r="I1392" s="60"/>
      <c r="J1392" s="15"/>
      <c r="K1392" s="23"/>
      <c r="L1392" s="23"/>
      <c r="M1392" s="11"/>
      <c r="N1392" s="26"/>
      <c r="O1392" s="60"/>
      <c r="P1392" s="60"/>
      <c r="Q1392" s="60"/>
      <c r="R1392" s="7"/>
      <c r="S1392" s="23"/>
      <c r="T1392" s="60"/>
      <c r="U1392" s="60"/>
    </row>
    <row r="1393" spans="1:21" s="1" customFormat="1" x14ac:dyDescent="0.2">
      <c r="A1393" s="687"/>
      <c r="B1393" s="458"/>
      <c r="C1393" s="458"/>
      <c r="D1393" s="458"/>
      <c r="E1393" s="688"/>
      <c r="F1393" s="687"/>
      <c r="G1393" s="687"/>
      <c r="H1393" s="687"/>
      <c r="I1393" s="60"/>
      <c r="J1393" s="15"/>
      <c r="K1393" s="23"/>
      <c r="L1393" s="23"/>
      <c r="M1393" s="11"/>
      <c r="N1393" s="26"/>
      <c r="O1393" s="60"/>
      <c r="P1393" s="60"/>
      <c r="Q1393" s="60"/>
      <c r="R1393" s="7"/>
      <c r="S1393" s="23"/>
      <c r="T1393" s="60"/>
      <c r="U1393" s="60"/>
    </row>
    <row r="1394" spans="1:21" s="1" customFormat="1" x14ac:dyDescent="0.2">
      <c r="A1394" s="687"/>
      <c r="B1394" s="458"/>
      <c r="C1394" s="458"/>
      <c r="D1394" s="458"/>
      <c r="E1394" s="688"/>
      <c r="F1394" s="687"/>
      <c r="G1394" s="687"/>
      <c r="H1394" s="687"/>
      <c r="I1394" s="60"/>
      <c r="J1394" s="15"/>
      <c r="K1394" s="23"/>
      <c r="L1394" s="23"/>
      <c r="M1394" s="11"/>
      <c r="N1394" s="26"/>
      <c r="O1394" s="60"/>
      <c r="P1394" s="60"/>
      <c r="Q1394" s="60"/>
      <c r="R1394" s="7"/>
      <c r="S1394" s="23"/>
      <c r="T1394" s="60"/>
      <c r="U1394" s="60"/>
    </row>
    <row r="1395" spans="1:21" s="1" customFormat="1" x14ac:dyDescent="0.2">
      <c r="A1395" s="687"/>
      <c r="B1395" s="458"/>
      <c r="C1395" s="458"/>
      <c r="D1395" s="458"/>
      <c r="E1395" s="688"/>
      <c r="F1395" s="687"/>
      <c r="G1395" s="687"/>
      <c r="H1395" s="687"/>
      <c r="I1395" s="60"/>
      <c r="J1395" s="15"/>
      <c r="K1395" s="23"/>
      <c r="L1395" s="23"/>
      <c r="M1395" s="11"/>
      <c r="N1395" s="26"/>
      <c r="O1395" s="60"/>
      <c r="P1395" s="60"/>
      <c r="Q1395" s="60"/>
      <c r="R1395" s="7"/>
      <c r="S1395" s="23"/>
      <c r="T1395" s="60"/>
      <c r="U1395" s="60"/>
    </row>
    <row r="1396" spans="1:21" s="1" customFormat="1" x14ac:dyDescent="0.2">
      <c r="A1396" s="687"/>
      <c r="B1396" s="458"/>
      <c r="C1396" s="458"/>
      <c r="D1396" s="458"/>
      <c r="E1396" s="688"/>
      <c r="F1396" s="687"/>
      <c r="G1396" s="687"/>
      <c r="H1396" s="687"/>
      <c r="I1396" s="60"/>
      <c r="J1396" s="15"/>
      <c r="K1396" s="23"/>
      <c r="L1396" s="23"/>
      <c r="M1396" s="11"/>
      <c r="N1396" s="26"/>
      <c r="O1396" s="60"/>
      <c r="P1396" s="60"/>
      <c r="Q1396" s="60"/>
      <c r="R1396" s="7"/>
      <c r="S1396" s="23"/>
      <c r="T1396" s="60"/>
      <c r="U1396" s="60"/>
    </row>
    <row r="1397" spans="1:21" s="1" customFormat="1" x14ac:dyDescent="0.2">
      <c r="A1397" s="687"/>
      <c r="B1397" s="458"/>
      <c r="C1397" s="458"/>
      <c r="D1397" s="458"/>
      <c r="E1397" s="688"/>
      <c r="F1397" s="687"/>
      <c r="G1397" s="687"/>
      <c r="H1397" s="687"/>
      <c r="I1397" s="60"/>
      <c r="J1397" s="15"/>
      <c r="K1397" s="23"/>
      <c r="L1397" s="23"/>
      <c r="M1397" s="11"/>
      <c r="N1397" s="26"/>
      <c r="O1397" s="60"/>
      <c r="P1397" s="60"/>
      <c r="Q1397" s="60"/>
      <c r="R1397" s="7"/>
      <c r="S1397" s="23"/>
      <c r="T1397" s="60"/>
      <c r="U1397" s="60"/>
    </row>
    <row r="1398" spans="1:21" s="1" customFormat="1" x14ac:dyDescent="0.2">
      <c r="A1398" s="687"/>
      <c r="B1398" s="458"/>
      <c r="C1398" s="458"/>
      <c r="D1398" s="458"/>
      <c r="E1398" s="688"/>
      <c r="F1398" s="687"/>
      <c r="G1398" s="687"/>
      <c r="H1398" s="687"/>
      <c r="I1398" s="60"/>
      <c r="J1398" s="15"/>
      <c r="K1398" s="23"/>
      <c r="L1398" s="23"/>
      <c r="M1398" s="11"/>
      <c r="N1398" s="26"/>
      <c r="O1398" s="60"/>
      <c r="P1398" s="60"/>
      <c r="Q1398" s="60"/>
      <c r="R1398" s="7"/>
      <c r="S1398" s="23"/>
      <c r="T1398" s="60"/>
      <c r="U1398" s="60"/>
    </row>
    <row r="1399" spans="1:21" s="1" customFormat="1" x14ac:dyDescent="0.2">
      <c r="A1399" s="687"/>
      <c r="B1399" s="458"/>
      <c r="C1399" s="458"/>
      <c r="D1399" s="458"/>
      <c r="E1399" s="688"/>
      <c r="F1399" s="687"/>
      <c r="G1399" s="687"/>
      <c r="H1399" s="687"/>
      <c r="I1399" s="60"/>
      <c r="J1399" s="15"/>
      <c r="K1399" s="23"/>
      <c r="L1399" s="23"/>
      <c r="M1399" s="11"/>
      <c r="N1399" s="26"/>
      <c r="O1399" s="60"/>
      <c r="P1399" s="60"/>
      <c r="Q1399" s="60"/>
      <c r="R1399" s="7"/>
      <c r="S1399" s="23"/>
      <c r="T1399" s="60"/>
      <c r="U1399" s="60"/>
    </row>
    <row r="1400" spans="1:21" s="1" customFormat="1" x14ac:dyDescent="0.2">
      <c r="A1400" s="687"/>
      <c r="B1400" s="458"/>
      <c r="C1400" s="458"/>
      <c r="D1400" s="458"/>
      <c r="E1400" s="688"/>
      <c r="F1400" s="687"/>
      <c r="G1400" s="687"/>
      <c r="H1400" s="687"/>
      <c r="I1400" s="60"/>
      <c r="J1400" s="15"/>
      <c r="K1400" s="23"/>
      <c r="L1400" s="23"/>
      <c r="M1400" s="11"/>
      <c r="N1400" s="26"/>
      <c r="O1400" s="60"/>
      <c r="P1400" s="60"/>
      <c r="Q1400" s="60"/>
      <c r="R1400" s="7"/>
      <c r="S1400" s="23"/>
      <c r="T1400" s="60"/>
      <c r="U1400" s="60"/>
    </row>
    <row r="1401" spans="1:21" s="1" customFormat="1" x14ac:dyDescent="0.2">
      <c r="A1401" s="687"/>
      <c r="B1401" s="458"/>
      <c r="C1401" s="458"/>
      <c r="D1401" s="458"/>
      <c r="E1401" s="688"/>
      <c r="F1401" s="687"/>
      <c r="G1401" s="687"/>
      <c r="H1401" s="687"/>
      <c r="I1401" s="60"/>
      <c r="J1401" s="15"/>
      <c r="K1401" s="23"/>
      <c r="L1401" s="23"/>
      <c r="M1401" s="11"/>
      <c r="N1401" s="26"/>
      <c r="O1401" s="60"/>
      <c r="P1401" s="60"/>
      <c r="Q1401" s="60"/>
      <c r="R1401" s="7"/>
      <c r="S1401" s="23"/>
      <c r="T1401" s="60"/>
      <c r="U1401" s="60"/>
    </row>
    <row r="1402" spans="1:21" s="1" customFormat="1" x14ac:dyDescent="0.2">
      <c r="A1402" s="687"/>
      <c r="B1402" s="458"/>
      <c r="C1402" s="458"/>
      <c r="D1402" s="458"/>
      <c r="E1402" s="688"/>
      <c r="F1402" s="687"/>
      <c r="G1402" s="687"/>
      <c r="H1402" s="687"/>
      <c r="I1402" s="60"/>
      <c r="J1402" s="15"/>
      <c r="K1402" s="23"/>
      <c r="L1402" s="23"/>
      <c r="M1402" s="11"/>
      <c r="N1402" s="26"/>
      <c r="O1402" s="60"/>
      <c r="P1402" s="60"/>
      <c r="Q1402" s="60"/>
      <c r="R1402" s="7"/>
      <c r="S1402" s="23"/>
      <c r="T1402" s="60"/>
      <c r="U1402" s="60"/>
    </row>
    <row r="1403" spans="1:21" s="1" customFormat="1" x14ac:dyDescent="0.2">
      <c r="A1403" s="687"/>
      <c r="B1403" s="458"/>
      <c r="C1403" s="458"/>
      <c r="D1403" s="458"/>
      <c r="E1403" s="688"/>
      <c r="F1403" s="687"/>
      <c r="G1403" s="687"/>
      <c r="H1403" s="687"/>
      <c r="I1403" s="60"/>
      <c r="J1403" s="15"/>
      <c r="K1403" s="23"/>
      <c r="L1403" s="23"/>
      <c r="M1403" s="11"/>
      <c r="N1403" s="26"/>
      <c r="O1403" s="60"/>
      <c r="P1403" s="60"/>
      <c r="Q1403" s="60"/>
      <c r="R1403" s="7"/>
      <c r="S1403" s="23"/>
      <c r="T1403" s="60"/>
      <c r="U1403" s="60"/>
    </row>
    <row r="1404" spans="1:21" s="1" customFormat="1" x14ac:dyDescent="0.2">
      <c r="A1404" s="687"/>
      <c r="B1404" s="458"/>
      <c r="C1404" s="458"/>
      <c r="D1404" s="458"/>
      <c r="E1404" s="688"/>
      <c r="F1404" s="687"/>
      <c r="G1404" s="687"/>
      <c r="H1404" s="687"/>
      <c r="I1404" s="60"/>
      <c r="J1404" s="15"/>
      <c r="K1404" s="23"/>
      <c r="L1404" s="23"/>
      <c r="M1404" s="11"/>
      <c r="N1404" s="26"/>
      <c r="O1404" s="60"/>
      <c r="P1404" s="60"/>
      <c r="Q1404" s="60"/>
      <c r="R1404" s="7"/>
      <c r="S1404" s="23"/>
      <c r="T1404" s="60"/>
      <c r="U1404" s="60"/>
    </row>
    <row r="1405" spans="1:21" s="1" customFormat="1" x14ac:dyDescent="0.2">
      <c r="A1405" s="687"/>
      <c r="B1405" s="458"/>
      <c r="C1405" s="458"/>
      <c r="D1405" s="458"/>
      <c r="E1405" s="688"/>
      <c r="F1405" s="687"/>
      <c r="G1405" s="687"/>
      <c r="H1405" s="687"/>
      <c r="I1405" s="60"/>
      <c r="J1405" s="15"/>
      <c r="K1405" s="23"/>
      <c r="L1405" s="23"/>
      <c r="M1405" s="11"/>
      <c r="N1405" s="26"/>
      <c r="O1405" s="60"/>
      <c r="P1405" s="60"/>
      <c r="Q1405" s="60"/>
      <c r="R1405" s="7"/>
      <c r="S1405" s="23"/>
      <c r="T1405" s="60"/>
      <c r="U1405" s="60"/>
    </row>
    <row r="1406" spans="1:21" s="1" customFormat="1" x14ac:dyDescent="0.2">
      <c r="A1406" s="687"/>
      <c r="B1406" s="458"/>
      <c r="C1406" s="458"/>
      <c r="D1406" s="458"/>
      <c r="E1406" s="688"/>
      <c r="F1406" s="687"/>
      <c r="G1406" s="687"/>
      <c r="H1406" s="687"/>
      <c r="I1406" s="60"/>
      <c r="J1406" s="15"/>
      <c r="K1406" s="23"/>
      <c r="L1406" s="23"/>
      <c r="M1406" s="11"/>
      <c r="N1406" s="26"/>
      <c r="O1406" s="60"/>
      <c r="P1406" s="60"/>
      <c r="Q1406" s="60"/>
      <c r="R1406" s="7"/>
      <c r="S1406" s="23"/>
      <c r="T1406" s="60"/>
      <c r="U1406" s="60"/>
    </row>
    <row r="1407" spans="1:21" s="1" customFormat="1" x14ac:dyDescent="0.2">
      <c r="A1407" s="687"/>
      <c r="B1407" s="458"/>
      <c r="C1407" s="458"/>
      <c r="D1407" s="458"/>
      <c r="E1407" s="688"/>
      <c r="F1407" s="687"/>
      <c r="G1407" s="687"/>
      <c r="H1407" s="687"/>
      <c r="I1407" s="60"/>
      <c r="J1407" s="15"/>
      <c r="K1407" s="23"/>
      <c r="L1407" s="23"/>
      <c r="M1407" s="11"/>
      <c r="N1407" s="26"/>
      <c r="O1407" s="60"/>
      <c r="P1407" s="60"/>
      <c r="Q1407" s="60"/>
      <c r="R1407" s="7"/>
      <c r="S1407" s="23"/>
      <c r="T1407" s="60"/>
      <c r="U1407" s="60"/>
    </row>
    <row r="1408" spans="1:21" s="1" customFormat="1" x14ac:dyDescent="0.2">
      <c r="A1408" s="687"/>
      <c r="B1408" s="458"/>
      <c r="C1408" s="458"/>
      <c r="D1408" s="458"/>
      <c r="E1408" s="688"/>
      <c r="F1408" s="687"/>
      <c r="G1408" s="687"/>
      <c r="H1408" s="687"/>
      <c r="I1408" s="60"/>
      <c r="J1408" s="15"/>
      <c r="K1408" s="23"/>
      <c r="L1408" s="23"/>
      <c r="M1408" s="11"/>
      <c r="N1408" s="26"/>
      <c r="O1408" s="60"/>
      <c r="P1408" s="60"/>
      <c r="Q1408" s="60"/>
      <c r="R1408" s="7"/>
      <c r="S1408" s="23"/>
      <c r="T1408" s="60"/>
      <c r="U1408" s="60"/>
    </row>
    <row r="1409" spans="1:21" s="1" customFormat="1" x14ac:dyDescent="0.2">
      <c r="A1409" s="687"/>
      <c r="B1409" s="458"/>
      <c r="C1409" s="458"/>
      <c r="D1409" s="458"/>
      <c r="E1409" s="688"/>
      <c r="F1409" s="687"/>
      <c r="G1409" s="687"/>
      <c r="H1409" s="687"/>
      <c r="I1409" s="60"/>
      <c r="J1409" s="15"/>
      <c r="K1409" s="23"/>
      <c r="L1409" s="23"/>
      <c r="M1409" s="11"/>
      <c r="N1409" s="26"/>
      <c r="O1409" s="60"/>
      <c r="P1409" s="60"/>
      <c r="Q1409" s="60"/>
      <c r="R1409" s="7"/>
      <c r="S1409" s="23"/>
      <c r="T1409" s="60"/>
      <c r="U1409" s="60"/>
    </row>
    <row r="1410" spans="1:21" s="1" customFormat="1" x14ac:dyDescent="0.2">
      <c r="A1410" s="687"/>
      <c r="B1410" s="458"/>
      <c r="C1410" s="458"/>
      <c r="D1410" s="458"/>
      <c r="E1410" s="688"/>
      <c r="F1410" s="687"/>
      <c r="G1410" s="687"/>
      <c r="H1410" s="687"/>
      <c r="I1410" s="60"/>
      <c r="J1410" s="15"/>
      <c r="K1410" s="23"/>
      <c r="L1410" s="23"/>
      <c r="M1410" s="11"/>
      <c r="N1410" s="26"/>
      <c r="O1410" s="60"/>
      <c r="P1410" s="60"/>
      <c r="Q1410" s="60"/>
      <c r="R1410" s="7"/>
      <c r="S1410" s="23"/>
      <c r="T1410" s="60"/>
      <c r="U1410" s="60"/>
    </row>
    <row r="1411" spans="1:21" s="1" customFormat="1" x14ac:dyDescent="0.2">
      <c r="A1411" s="687"/>
      <c r="B1411" s="458"/>
      <c r="C1411" s="458"/>
      <c r="D1411" s="458"/>
      <c r="E1411" s="688"/>
      <c r="F1411" s="687"/>
      <c r="G1411" s="687"/>
      <c r="H1411" s="687"/>
      <c r="I1411" s="60"/>
      <c r="J1411" s="15"/>
      <c r="K1411" s="23"/>
      <c r="L1411" s="23"/>
      <c r="M1411" s="11"/>
      <c r="N1411" s="26"/>
      <c r="O1411" s="60"/>
      <c r="P1411" s="60"/>
      <c r="Q1411" s="60"/>
      <c r="R1411" s="7"/>
      <c r="S1411" s="23"/>
      <c r="T1411" s="60"/>
      <c r="U1411" s="60"/>
    </row>
    <row r="1412" spans="1:21" s="1" customFormat="1" x14ac:dyDescent="0.2">
      <c r="A1412" s="687"/>
      <c r="B1412" s="458"/>
      <c r="C1412" s="458"/>
      <c r="D1412" s="458"/>
      <c r="E1412" s="688"/>
      <c r="F1412" s="687"/>
      <c r="G1412" s="687"/>
      <c r="H1412" s="687"/>
      <c r="I1412" s="60"/>
      <c r="J1412" s="15"/>
      <c r="K1412" s="23"/>
      <c r="L1412" s="23"/>
      <c r="M1412" s="11"/>
      <c r="N1412" s="26"/>
      <c r="O1412" s="60"/>
      <c r="P1412" s="60"/>
      <c r="Q1412" s="60"/>
      <c r="R1412" s="7"/>
      <c r="S1412" s="23"/>
      <c r="T1412" s="60"/>
      <c r="U1412" s="60"/>
    </row>
    <row r="1413" spans="1:21" s="1" customFormat="1" x14ac:dyDescent="0.2">
      <c r="A1413" s="687"/>
      <c r="B1413" s="458"/>
      <c r="C1413" s="458"/>
      <c r="D1413" s="458"/>
      <c r="E1413" s="688"/>
      <c r="F1413" s="687"/>
      <c r="G1413" s="687"/>
      <c r="H1413" s="687"/>
      <c r="I1413" s="60"/>
      <c r="J1413" s="15"/>
      <c r="K1413" s="23"/>
      <c r="L1413" s="23"/>
      <c r="M1413" s="11"/>
      <c r="N1413" s="26"/>
      <c r="O1413" s="60"/>
      <c r="P1413" s="60"/>
      <c r="Q1413" s="60"/>
      <c r="R1413" s="7"/>
      <c r="S1413" s="23"/>
      <c r="T1413" s="60"/>
      <c r="U1413" s="60"/>
    </row>
    <row r="1414" spans="1:21" s="1" customFormat="1" x14ac:dyDescent="0.2">
      <c r="A1414" s="687"/>
      <c r="B1414" s="458"/>
      <c r="C1414" s="458"/>
      <c r="D1414" s="458"/>
      <c r="E1414" s="688"/>
      <c r="F1414" s="687"/>
      <c r="G1414" s="687"/>
      <c r="H1414" s="687"/>
      <c r="I1414" s="60"/>
      <c r="J1414" s="15"/>
      <c r="K1414" s="23"/>
      <c r="L1414" s="23"/>
      <c r="M1414" s="11"/>
      <c r="N1414" s="26"/>
      <c r="O1414" s="60"/>
      <c r="P1414" s="60"/>
      <c r="Q1414" s="60"/>
      <c r="R1414" s="7"/>
      <c r="S1414" s="23"/>
      <c r="T1414" s="60"/>
      <c r="U1414" s="60"/>
    </row>
    <row r="1415" spans="1:21" s="1" customFormat="1" x14ac:dyDescent="0.2">
      <c r="A1415" s="687"/>
      <c r="B1415" s="458"/>
      <c r="C1415" s="458"/>
      <c r="D1415" s="458"/>
      <c r="E1415" s="688"/>
      <c r="F1415" s="687"/>
      <c r="G1415" s="687"/>
      <c r="H1415" s="687"/>
      <c r="I1415" s="60"/>
      <c r="J1415" s="15"/>
      <c r="K1415" s="23"/>
      <c r="L1415" s="23"/>
      <c r="M1415" s="11"/>
      <c r="N1415" s="26"/>
      <c r="O1415" s="60"/>
      <c r="P1415" s="60"/>
      <c r="Q1415" s="60"/>
      <c r="R1415" s="7"/>
      <c r="S1415" s="23"/>
      <c r="T1415" s="60"/>
      <c r="U1415" s="60"/>
    </row>
    <row r="1416" spans="1:21" s="1" customFormat="1" x14ac:dyDescent="0.2">
      <c r="A1416" s="687"/>
      <c r="B1416" s="458"/>
      <c r="C1416" s="458"/>
      <c r="D1416" s="458"/>
      <c r="E1416" s="688"/>
      <c r="F1416" s="687"/>
      <c r="G1416" s="687"/>
      <c r="H1416" s="687"/>
      <c r="I1416" s="60"/>
      <c r="J1416" s="15"/>
      <c r="K1416" s="23"/>
      <c r="L1416" s="23"/>
      <c r="M1416" s="11"/>
      <c r="N1416" s="26"/>
      <c r="O1416" s="60"/>
      <c r="P1416" s="60"/>
      <c r="Q1416" s="60"/>
      <c r="R1416" s="7"/>
      <c r="S1416" s="23"/>
      <c r="T1416" s="60"/>
      <c r="U1416" s="60"/>
    </row>
    <row r="1417" spans="1:21" s="1" customFormat="1" x14ac:dyDescent="0.2">
      <c r="A1417" s="687"/>
      <c r="B1417" s="458"/>
      <c r="C1417" s="458"/>
      <c r="D1417" s="458"/>
      <c r="E1417" s="688"/>
      <c r="F1417" s="687"/>
      <c r="G1417" s="687"/>
      <c r="H1417" s="687"/>
      <c r="I1417" s="60"/>
      <c r="J1417" s="15"/>
      <c r="K1417" s="23"/>
      <c r="L1417" s="23"/>
      <c r="M1417" s="11"/>
      <c r="N1417" s="26"/>
      <c r="O1417" s="60"/>
      <c r="P1417" s="60"/>
      <c r="Q1417" s="60"/>
      <c r="R1417" s="7"/>
      <c r="S1417" s="23"/>
      <c r="T1417" s="60"/>
      <c r="U1417" s="60"/>
    </row>
    <row r="1418" spans="1:21" s="1" customFormat="1" x14ac:dyDescent="0.2">
      <c r="A1418" s="687"/>
      <c r="B1418" s="458"/>
      <c r="C1418" s="458"/>
      <c r="D1418" s="458"/>
      <c r="E1418" s="688"/>
      <c r="F1418" s="687"/>
      <c r="G1418" s="687"/>
      <c r="H1418" s="687"/>
      <c r="I1418" s="60"/>
      <c r="J1418" s="15"/>
      <c r="K1418" s="23"/>
      <c r="L1418" s="23"/>
      <c r="M1418" s="11"/>
      <c r="N1418" s="26"/>
      <c r="O1418" s="60"/>
      <c r="P1418" s="60"/>
      <c r="Q1418" s="60"/>
      <c r="R1418" s="7"/>
      <c r="S1418" s="23"/>
      <c r="T1418" s="60"/>
      <c r="U1418" s="60"/>
    </row>
    <row r="1419" spans="1:21" s="1" customFormat="1" x14ac:dyDescent="0.2">
      <c r="A1419" s="687"/>
      <c r="B1419" s="458"/>
      <c r="C1419" s="458"/>
      <c r="D1419" s="458"/>
      <c r="E1419" s="688"/>
      <c r="F1419" s="687"/>
      <c r="G1419" s="687"/>
      <c r="H1419" s="687"/>
      <c r="I1419" s="60"/>
      <c r="J1419" s="15"/>
      <c r="K1419" s="23"/>
      <c r="L1419" s="23"/>
      <c r="M1419" s="11"/>
      <c r="N1419" s="26"/>
      <c r="O1419" s="60"/>
      <c r="P1419" s="60"/>
      <c r="Q1419" s="60"/>
      <c r="R1419" s="7"/>
      <c r="S1419" s="23"/>
      <c r="T1419" s="60"/>
      <c r="U1419" s="60"/>
    </row>
    <row r="1420" spans="1:21" s="1" customFormat="1" x14ac:dyDescent="0.2">
      <c r="A1420" s="687"/>
      <c r="B1420" s="458"/>
      <c r="C1420" s="458"/>
      <c r="D1420" s="458"/>
      <c r="E1420" s="688"/>
      <c r="F1420" s="687"/>
      <c r="G1420" s="687"/>
      <c r="H1420" s="687"/>
      <c r="I1420" s="60"/>
      <c r="J1420" s="15"/>
      <c r="K1420" s="23"/>
      <c r="L1420" s="23"/>
      <c r="M1420" s="11"/>
      <c r="N1420" s="26"/>
      <c r="O1420" s="60"/>
      <c r="P1420" s="60"/>
      <c r="Q1420" s="60"/>
      <c r="R1420" s="7"/>
      <c r="S1420" s="23"/>
      <c r="T1420" s="60"/>
      <c r="U1420" s="60"/>
    </row>
    <row r="1421" spans="1:21" s="1" customFormat="1" x14ac:dyDescent="0.2">
      <c r="A1421" s="687"/>
      <c r="B1421" s="458"/>
      <c r="C1421" s="458"/>
      <c r="D1421" s="458"/>
      <c r="E1421" s="688"/>
      <c r="F1421" s="687"/>
      <c r="G1421" s="687"/>
      <c r="H1421" s="687"/>
      <c r="I1421" s="60"/>
      <c r="J1421" s="15"/>
      <c r="K1421" s="23"/>
      <c r="L1421" s="23"/>
      <c r="M1421" s="11"/>
      <c r="N1421" s="26"/>
      <c r="O1421" s="60"/>
      <c r="P1421" s="60"/>
      <c r="Q1421" s="60"/>
      <c r="R1421" s="7"/>
      <c r="S1421" s="23"/>
      <c r="T1421" s="60"/>
      <c r="U1421" s="60"/>
    </row>
    <row r="1422" spans="1:21" s="1" customFormat="1" x14ac:dyDescent="0.2">
      <c r="A1422" s="687"/>
      <c r="B1422" s="458"/>
      <c r="C1422" s="458"/>
      <c r="D1422" s="458"/>
      <c r="E1422" s="688"/>
      <c r="F1422" s="687"/>
      <c r="G1422" s="687"/>
      <c r="H1422" s="687"/>
      <c r="I1422" s="60"/>
      <c r="J1422" s="15"/>
      <c r="K1422" s="23"/>
      <c r="L1422" s="23"/>
      <c r="M1422" s="11"/>
      <c r="N1422" s="26"/>
      <c r="O1422" s="60"/>
      <c r="P1422" s="60"/>
      <c r="Q1422" s="60"/>
      <c r="R1422" s="7"/>
      <c r="S1422" s="23"/>
      <c r="T1422" s="60"/>
      <c r="U1422" s="60"/>
    </row>
    <row r="1423" spans="1:21" s="1" customFormat="1" x14ac:dyDescent="0.2">
      <c r="A1423" s="687"/>
      <c r="B1423" s="458"/>
      <c r="C1423" s="458"/>
      <c r="D1423" s="458"/>
      <c r="E1423" s="688"/>
      <c r="F1423" s="687"/>
      <c r="G1423" s="687"/>
      <c r="H1423" s="687"/>
      <c r="I1423" s="60"/>
      <c r="J1423" s="15"/>
      <c r="K1423" s="23"/>
      <c r="L1423" s="23"/>
      <c r="M1423" s="11"/>
      <c r="N1423" s="26"/>
      <c r="O1423" s="60"/>
      <c r="P1423" s="60"/>
      <c r="Q1423" s="60"/>
      <c r="R1423" s="7"/>
      <c r="S1423" s="23"/>
      <c r="T1423" s="60"/>
      <c r="U1423" s="60"/>
    </row>
    <row r="1424" spans="1:21" s="1" customFormat="1" x14ac:dyDescent="0.2">
      <c r="A1424" s="687"/>
      <c r="B1424" s="458"/>
      <c r="C1424" s="458"/>
      <c r="D1424" s="458"/>
      <c r="E1424" s="688"/>
      <c r="F1424" s="687"/>
      <c r="G1424" s="687"/>
      <c r="H1424" s="687"/>
      <c r="I1424" s="60"/>
      <c r="J1424" s="15"/>
      <c r="K1424" s="23"/>
      <c r="L1424" s="23"/>
      <c r="M1424" s="11"/>
      <c r="N1424" s="26"/>
      <c r="O1424" s="60"/>
      <c r="P1424" s="60"/>
      <c r="Q1424" s="60"/>
      <c r="R1424" s="7"/>
      <c r="S1424" s="23"/>
      <c r="T1424" s="60"/>
      <c r="U1424" s="60"/>
    </row>
    <row r="1425" spans="1:21" s="1" customFormat="1" x14ac:dyDescent="0.2">
      <c r="A1425" s="687"/>
      <c r="B1425" s="458"/>
      <c r="C1425" s="458"/>
      <c r="D1425" s="458"/>
      <c r="E1425" s="688"/>
      <c r="F1425" s="687"/>
      <c r="G1425" s="687"/>
      <c r="H1425" s="687"/>
      <c r="I1425" s="60"/>
      <c r="J1425" s="15"/>
      <c r="K1425" s="23"/>
      <c r="L1425" s="23"/>
      <c r="M1425" s="11"/>
      <c r="N1425" s="26"/>
      <c r="O1425" s="60"/>
      <c r="P1425" s="60"/>
      <c r="Q1425" s="60"/>
      <c r="R1425" s="7"/>
      <c r="S1425" s="23"/>
      <c r="T1425" s="60"/>
      <c r="U1425" s="60"/>
    </row>
    <row r="1426" spans="1:21" s="1" customFormat="1" x14ac:dyDescent="0.2">
      <c r="A1426" s="687"/>
      <c r="B1426" s="458"/>
      <c r="C1426" s="458"/>
      <c r="D1426" s="458"/>
      <c r="E1426" s="688"/>
      <c r="F1426" s="687"/>
      <c r="G1426" s="687"/>
      <c r="H1426" s="687"/>
      <c r="I1426" s="60"/>
      <c r="J1426" s="15"/>
      <c r="K1426" s="23"/>
      <c r="L1426" s="23"/>
      <c r="M1426" s="11"/>
      <c r="N1426" s="26"/>
      <c r="O1426" s="60"/>
      <c r="P1426" s="60"/>
      <c r="Q1426" s="60"/>
      <c r="R1426" s="7"/>
      <c r="S1426" s="23"/>
      <c r="T1426" s="60"/>
      <c r="U1426" s="60"/>
    </row>
    <row r="1427" spans="1:21" s="1" customFormat="1" x14ac:dyDescent="0.2">
      <c r="A1427" s="687"/>
      <c r="B1427" s="458"/>
      <c r="C1427" s="458"/>
      <c r="D1427" s="458"/>
      <c r="E1427" s="688"/>
      <c r="F1427" s="687"/>
      <c r="G1427" s="687"/>
      <c r="H1427" s="687"/>
      <c r="I1427" s="60"/>
      <c r="J1427" s="15"/>
      <c r="K1427" s="23"/>
      <c r="L1427" s="23"/>
      <c r="M1427" s="11"/>
      <c r="N1427" s="26"/>
      <c r="O1427" s="60"/>
      <c r="P1427" s="60"/>
      <c r="Q1427" s="60"/>
      <c r="R1427" s="7"/>
      <c r="S1427" s="23"/>
      <c r="T1427" s="60"/>
      <c r="U1427" s="60"/>
    </row>
    <row r="1428" spans="1:21" s="1" customFormat="1" x14ac:dyDescent="0.2">
      <c r="A1428" s="687"/>
      <c r="B1428" s="458"/>
      <c r="C1428" s="458"/>
      <c r="D1428" s="458"/>
      <c r="E1428" s="688"/>
      <c r="F1428" s="687"/>
      <c r="G1428" s="687"/>
      <c r="H1428" s="687"/>
      <c r="I1428" s="60"/>
      <c r="J1428" s="15"/>
      <c r="K1428" s="23"/>
      <c r="L1428" s="23"/>
      <c r="M1428" s="11"/>
      <c r="N1428" s="26"/>
      <c r="O1428" s="60"/>
      <c r="P1428" s="60"/>
      <c r="Q1428" s="60"/>
      <c r="R1428" s="7"/>
      <c r="S1428" s="23"/>
      <c r="T1428" s="60"/>
      <c r="U1428" s="60"/>
    </row>
    <row r="1429" spans="1:21" s="1" customFormat="1" x14ac:dyDescent="0.2">
      <c r="A1429" s="687"/>
      <c r="B1429" s="458"/>
      <c r="C1429" s="458"/>
      <c r="D1429" s="458"/>
      <c r="E1429" s="688"/>
      <c r="F1429" s="687"/>
      <c r="G1429" s="687"/>
      <c r="H1429" s="687"/>
      <c r="I1429" s="60"/>
      <c r="J1429" s="15"/>
      <c r="K1429" s="23"/>
      <c r="L1429" s="23"/>
      <c r="M1429" s="11"/>
      <c r="N1429" s="26"/>
      <c r="O1429" s="60"/>
      <c r="P1429" s="60"/>
      <c r="Q1429" s="60"/>
      <c r="R1429" s="7"/>
      <c r="S1429" s="23"/>
      <c r="T1429" s="60"/>
      <c r="U1429" s="60"/>
    </row>
    <row r="1430" spans="1:21" s="1" customFormat="1" x14ac:dyDescent="0.2">
      <c r="A1430" s="687"/>
      <c r="B1430" s="458"/>
      <c r="C1430" s="458"/>
      <c r="D1430" s="458"/>
      <c r="E1430" s="688"/>
      <c r="F1430" s="687"/>
      <c r="G1430" s="687"/>
      <c r="H1430" s="687"/>
      <c r="I1430" s="60"/>
      <c r="J1430" s="15"/>
      <c r="K1430" s="23"/>
      <c r="L1430" s="23"/>
      <c r="M1430" s="11"/>
      <c r="N1430" s="26"/>
      <c r="O1430" s="60"/>
      <c r="P1430" s="60"/>
      <c r="Q1430" s="60"/>
      <c r="R1430" s="7"/>
      <c r="S1430" s="23"/>
      <c r="T1430" s="60"/>
      <c r="U1430" s="60"/>
    </row>
    <row r="1431" spans="1:21" s="1" customFormat="1" x14ac:dyDescent="0.2">
      <c r="A1431" s="687"/>
      <c r="B1431" s="458"/>
      <c r="C1431" s="458"/>
      <c r="D1431" s="458"/>
      <c r="E1431" s="688"/>
      <c r="F1431" s="687"/>
      <c r="G1431" s="687"/>
      <c r="H1431" s="687"/>
      <c r="I1431" s="60"/>
      <c r="J1431" s="15"/>
      <c r="K1431" s="23"/>
      <c r="L1431" s="23"/>
      <c r="M1431" s="11"/>
      <c r="N1431" s="26"/>
      <c r="O1431" s="60"/>
      <c r="P1431" s="60"/>
      <c r="Q1431" s="60"/>
      <c r="R1431" s="7"/>
      <c r="S1431" s="23"/>
      <c r="T1431" s="60"/>
      <c r="U1431" s="60"/>
    </row>
    <row r="1432" spans="1:21" s="1" customFormat="1" x14ac:dyDescent="0.2">
      <c r="A1432" s="687"/>
      <c r="B1432" s="458"/>
      <c r="C1432" s="458"/>
      <c r="D1432" s="458"/>
      <c r="E1432" s="688"/>
      <c r="F1432" s="687"/>
      <c r="G1432" s="687"/>
      <c r="H1432" s="687"/>
      <c r="I1432" s="60"/>
      <c r="J1432" s="15"/>
      <c r="K1432" s="23"/>
      <c r="L1432" s="23"/>
      <c r="M1432" s="11"/>
      <c r="N1432" s="26"/>
      <c r="O1432" s="60"/>
      <c r="P1432" s="60"/>
      <c r="Q1432" s="60"/>
      <c r="R1432" s="7"/>
      <c r="S1432" s="23"/>
      <c r="T1432" s="60"/>
      <c r="U1432" s="60"/>
    </row>
    <row r="1433" spans="1:21" s="1" customFormat="1" x14ac:dyDescent="0.2">
      <c r="A1433" s="687"/>
      <c r="B1433" s="458"/>
      <c r="C1433" s="458"/>
      <c r="D1433" s="458"/>
      <c r="E1433" s="688"/>
      <c r="F1433" s="687"/>
      <c r="G1433" s="687"/>
      <c r="H1433" s="687"/>
      <c r="I1433" s="60"/>
      <c r="J1433" s="15"/>
      <c r="K1433" s="23"/>
      <c r="L1433" s="23"/>
      <c r="M1433" s="11"/>
      <c r="N1433" s="26"/>
      <c r="O1433" s="60"/>
      <c r="P1433" s="60"/>
      <c r="Q1433" s="60"/>
      <c r="R1433" s="7"/>
      <c r="S1433" s="23"/>
      <c r="T1433" s="60"/>
      <c r="U1433" s="60"/>
    </row>
    <row r="1434" spans="1:21" s="1" customFormat="1" x14ac:dyDescent="0.2">
      <c r="A1434" s="687"/>
      <c r="B1434" s="458"/>
      <c r="C1434" s="458"/>
      <c r="D1434" s="458"/>
      <c r="E1434" s="688"/>
      <c r="F1434" s="687"/>
      <c r="G1434" s="687"/>
      <c r="H1434" s="687"/>
      <c r="I1434" s="60"/>
      <c r="J1434" s="15"/>
      <c r="K1434" s="23"/>
      <c r="L1434" s="23"/>
      <c r="M1434" s="11"/>
      <c r="N1434" s="26"/>
      <c r="O1434" s="60"/>
      <c r="P1434" s="60"/>
      <c r="Q1434" s="60"/>
      <c r="R1434" s="7"/>
      <c r="S1434" s="23"/>
      <c r="T1434" s="60"/>
      <c r="U1434" s="60"/>
    </row>
    <row r="1435" spans="1:21" s="1" customFormat="1" x14ac:dyDescent="0.2">
      <c r="A1435" s="687"/>
      <c r="B1435" s="458"/>
      <c r="C1435" s="458"/>
      <c r="D1435" s="458"/>
      <c r="E1435" s="688"/>
      <c r="F1435" s="687"/>
      <c r="G1435" s="687"/>
      <c r="H1435" s="687"/>
      <c r="I1435" s="60"/>
      <c r="J1435" s="15"/>
      <c r="K1435" s="23"/>
      <c r="L1435" s="23"/>
      <c r="M1435" s="11"/>
      <c r="N1435" s="26"/>
      <c r="O1435" s="60"/>
      <c r="P1435" s="60"/>
      <c r="Q1435" s="60"/>
      <c r="R1435" s="7"/>
      <c r="S1435" s="23"/>
      <c r="T1435" s="60"/>
      <c r="U1435" s="60"/>
    </row>
    <row r="1436" spans="1:21" s="1" customFormat="1" x14ac:dyDescent="0.2">
      <c r="A1436" s="687"/>
      <c r="B1436" s="458"/>
      <c r="C1436" s="458"/>
      <c r="D1436" s="458"/>
      <c r="E1436" s="688"/>
      <c r="F1436" s="687"/>
      <c r="G1436" s="687"/>
      <c r="H1436" s="687"/>
      <c r="I1436" s="60"/>
      <c r="J1436" s="15"/>
      <c r="K1436" s="23"/>
      <c r="L1436" s="23"/>
      <c r="M1436" s="11"/>
      <c r="N1436" s="26"/>
      <c r="O1436" s="60"/>
      <c r="P1436" s="60"/>
      <c r="Q1436" s="60"/>
      <c r="R1436" s="7"/>
      <c r="S1436" s="23"/>
      <c r="T1436" s="60"/>
      <c r="U1436" s="60"/>
    </row>
    <row r="1437" spans="1:21" s="1" customFormat="1" x14ac:dyDescent="0.2">
      <c r="A1437" s="687"/>
      <c r="B1437" s="458"/>
      <c r="C1437" s="458"/>
      <c r="D1437" s="458"/>
      <c r="E1437" s="688"/>
      <c r="F1437" s="687"/>
      <c r="G1437" s="687"/>
      <c r="H1437" s="687"/>
      <c r="I1437" s="60"/>
      <c r="J1437" s="15"/>
      <c r="K1437" s="23"/>
      <c r="L1437" s="23"/>
      <c r="M1437" s="11"/>
      <c r="N1437" s="26"/>
      <c r="O1437" s="60"/>
      <c r="P1437" s="60"/>
      <c r="Q1437" s="60"/>
      <c r="R1437" s="7"/>
      <c r="S1437" s="23"/>
      <c r="T1437" s="60"/>
      <c r="U1437" s="60"/>
    </row>
    <row r="1438" spans="1:21" s="1" customFormat="1" x14ac:dyDescent="0.2">
      <c r="A1438" s="687"/>
      <c r="B1438" s="458"/>
      <c r="C1438" s="458"/>
      <c r="D1438" s="458"/>
      <c r="E1438" s="688"/>
      <c r="F1438" s="687"/>
      <c r="G1438" s="687"/>
      <c r="H1438" s="687"/>
      <c r="I1438" s="60"/>
      <c r="J1438" s="15"/>
      <c r="K1438" s="23"/>
      <c r="L1438" s="23"/>
      <c r="M1438" s="11"/>
      <c r="N1438" s="26"/>
      <c r="O1438" s="60"/>
      <c r="P1438" s="60"/>
      <c r="Q1438" s="60"/>
      <c r="R1438" s="7"/>
      <c r="S1438" s="23"/>
      <c r="T1438" s="60"/>
      <c r="U1438" s="60"/>
    </row>
    <row r="1439" spans="1:21" s="1" customFormat="1" x14ac:dyDescent="0.2">
      <c r="A1439" s="687"/>
      <c r="B1439" s="458"/>
      <c r="C1439" s="458"/>
      <c r="D1439" s="458"/>
      <c r="E1439" s="688"/>
      <c r="F1439" s="687"/>
      <c r="G1439" s="687"/>
      <c r="H1439" s="687"/>
      <c r="I1439" s="60"/>
      <c r="J1439" s="15"/>
      <c r="K1439" s="23"/>
      <c r="L1439" s="23"/>
      <c r="M1439" s="11"/>
      <c r="N1439" s="26"/>
      <c r="O1439" s="60"/>
      <c r="P1439" s="60"/>
      <c r="Q1439" s="60"/>
      <c r="R1439" s="7"/>
      <c r="S1439" s="23"/>
      <c r="T1439" s="60"/>
      <c r="U1439" s="60"/>
    </row>
    <row r="1440" spans="1:21" s="1" customFormat="1" x14ac:dyDescent="0.2">
      <c r="A1440" s="687"/>
      <c r="B1440" s="458"/>
      <c r="C1440" s="458"/>
      <c r="D1440" s="458"/>
      <c r="E1440" s="688"/>
      <c r="F1440" s="687"/>
      <c r="G1440" s="687"/>
      <c r="H1440" s="687"/>
      <c r="I1440" s="60"/>
      <c r="J1440" s="15"/>
      <c r="K1440" s="23"/>
      <c r="L1440" s="23"/>
      <c r="M1440" s="11"/>
      <c r="N1440" s="26"/>
      <c r="O1440" s="60"/>
      <c r="P1440" s="60"/>
      <c r="Q1440" s="60"/>
      <c r="R1440" s="7"/>
      <c r="S1440" s="23"/>
      <c r="T1440" s="60"/>
      <c r="U1440" s="60"/>
    </row>
    <row r="1441" spans="1:21" s="1" customFormat="1" x14ac:dyDescent="0.2">
      <c r="A1441" s="687"/>
      <c r="B1441" s="458"/>
      <c r="C1441" s="458"/>
      <c r="D1441" s="458"/>
      <c r="E1441" s="688"/>
      <c r="F1441" s="687"/>
      <c r="G1441" s="687"/>
      <c r="H1441" s="687"/>
      <c r="I1441" s="60"/>
      <c r="J1441" s="15"/>
      <c r="K1441" s="23"/>
      <c r="L1441" s="23"/>
      <c r="M1441" s="11"/>
      <c r="N1441" s="26"/>
      <c r="O1441" s="60"/>
      <c r="P1441" s="60"/>
      <c r="Q1441" s="60"/>
      <c r="R1441" s="7"/>
      <c r="S1441" s="23"/>
      <c r="T1441" s="60"/>
      <c r="U1441" s="60"/>
    </row>
    <row r="1442" spans="1:21" s="1" customFormat="1" x14ac:dyDescent="0.2">
      <c r="A1442" s="687"/>
      <c r="B1442" s="458"/>
      <c r="C1442" s="458"/>
      <c r="D1442" s="458"/>
      <c r="E1442" s="688"/>
      <c r="F1442" s="687"/>
      <c r="G1442" s="687"/>
      <c r="H1442" s="687"/>
      <c r="I1442" s="60"/>
      <c r="J1442" s="15"/>
      <c r="K1442" s="23"/>
      <c r="L1442" s="23"/>
      <c r="M1442" s="11"/>
      <c r="N1442" s="26"/>
      <c r="O1442" s="60"/>
      <c r="P1442" s="60"/>
      <c r="Q1442" s="60"/>
      <c r="R1442" s="7"/>
      <c r="S1442" s="23"/>
      <c r="T1442" s="60"/>
      <c r="U1442" s="60"/>
    </row>
    <row r="1443" spans="1:21" s="1" customFormat="1" x14ac:dyDescent="0.2">
      <c r="A1443" s="687"/>
      <c r="B1443" s="458"/>
      <c r="C1443" s="458"/>
      <c r="D1443" s="458"/>
      <c r="E1443" s="688"/>
      <c r="F1443" s="687"/>
      <c r="G1443" s="687"/>
      <c r="H1443" s="687"/>
      <c r="I1443" s="60"/>
      <c r="J1443" s="15"/>
      <c r="K1443" s="23"/>
      <c r="L1443" s="23"/>
      <c r="M1443" s="11"/>
      <c r="N1443" s="26"/>
      <c r="O1443" s="60"/>
      <c r="P1443" s="60"/>
      <c r="Q1443" s="60"/>
      <c r="R1443" s="7"/>
      <c r="S1443" s="23"/>
      <c r="T1443" s="60"/>
      <c r="U1443" s="60"/>
    </row>
    <row r="1444" spans="1:21" s="1" customFormat="1" x14ac:dyDescent="0.2">
      <c r="A1444" s="687"/>
      <c r="B1444" s="458"/>
      <c r="C1444" s="458"/>
      <c r="D1444" s="458"/>
      <c r="E1444" s="688"/>
      <c r="F1444" s="687"/>
      <c r="G1444" s="687"/>
      <c r="H1444" s="687"/>
      <c r="I1444" s="60"/>
      <c r="J1444" s="15"/>
      <c r="K1444" s="23"/>
      <c r="L1444" s="23"/>
      <c r="M1444" s="11"/>
      <c r="N1444" s="26"/>
      <c r="O1444" s="60"/>
      <c r="P1444" s="60"/>
      <c r="Q1444" s="60"/>
      <c r="R1444" s="7"/>
      <c r="S1444" s="23"/>
      <c r="T1444" s="60"/>
      <c r="U1444" s="60"/>
    </row>
    <row r="1445" spans="1:21" s="1" customFormat="1" x14ac:dyDescent="0.2">
      <c r="A1445" s="687"/>
      <c r="B1445" s="458"/>
      <c r="C1445" s="458"/>
      <c r="D1445" s="458"/>
      <c r="E1445" s="688"/>
      <c r="F1445" s="687"/>
      <c r="G1445" s="687"/>
      <c r="H1445" s="687"/>
      <c r="I1445" s="60"/>
      <c r="J1445" s="15"/>
      <c r="K1445" s="23"/>
      <c r="L1445" s="23"/>
      <c r="M1445" s="11"/>
      <c r="N1445" s="26"/>
      <c r="O1445" s="60"/>
      <c r="P1445" s="60"/>
      <c r="Q1445" s="60"/>
      <c r="R1445" s="7"/>
      <c r="S1445" s="23"/>
      <c r="T1445" s="60"/>
      <c r="U1445" s="60"/>
    </row>
    <row r="1446" spans="1:21" s="1" customFormat="1" x14ac:dyDescent="0.2">
      <c r="A1446" s="687"/>
      <c r="B1446" s="458"/>
      <c r="C1446" s="458"/>
      <c r="D1446" s="458"/>
      <c r="E1446" s="688"/>
      <c r="F1446" s="687"/>
      <c r="G1446" s="687"/>
      <c r="H1446" s="687"/>
      <c r="I1446" s="60"/>
      <c r="J1446" s="15"/>
      <c r="K1446" s="23"/>
      <c r="L1446" s="23"/>
      <c r="M1446" s="11"/>
      <c r="N1446" s="26"/>
      <c r="O1446" s="60"/>
      <c r="P1446" s="60"/>
      <c r="Q1446" s="60"/>
      <c r="R1446" s="7"/>
      <c r="S1446" s="23"/>
      <c r="T1446" s="60"/>
      <c r="U1446" s="60"/>
    </row>
    <row r="1447" spans="1:21" s="1" customFormat="1" x14ac:dyDescent="0.2">
      <c r="A1447" s="687"/>
      <c r="B1447" s="458"/>
      <c r="C1447" s="458"/>
      <c r="D1447" s="458"/>
      <c r="E1447" s="688"/>
      <c r="F1447" s="687"/>
      <c r="G1447" s="687"/>
      <c r="H1447" s="687"/>
      <c r="I1447" s="60"/>
      <c r="J1447" s="15"/>
      <c r="K1447" s="23"/>
      <c r="L1447" s="23"/>
      <c r="M1447" s="11"/>
      <c r="N1447" s="26"/>
      <c r="O1447" s="60"/>
      <c r="P1447" s="60"/>
      <c r="Q1447" s="60"/>
      <c r="R1447" s="7"/>
      <c r="S1447" s="23"/>
      <c r="T1447" s="60"/>
      <c r="U1447" s="60"/>
    </row>
    <row r="1448" spans="1:21" s="1" customFormat="1" x14ac:dyDescent="0.2">
      <c r="A1448" s="687"/>
      <c r="B1448" s="458"/>
      <c r="C1448" s="458"/>
      <c r="D1448" s="458"/>
      <c r="E1448" s="688"/>
      <c r="F1448" s="687"/>
      <c r="G1448" s="687"/>
      <c r="H1448" s="687"/>
      <c r="I1448" s="60"/>
      <c r="J1448" s="15"/>
      <c r="K1448" s="23"/>
      <c r="L1448" s="23"/>
      <c r="M1448" s="11"/>
      <c r="N1448" s="26"/>
      <c r="O1448" s="60"/>
      <c r="P1448" s="60"/>
      <c r="Q1448" s="60"/>
      <c r="R1448" s="7"/>
      <c r="S1448" s="23"/>
      <c r="T1448" s="60"/>
      <c r="U1448" s="60"/>
    </row>
    <row r="1449" spans="1:21" s="1" customFormat="1" x14ac:dyDescent="0.2">
      <c r="A1449" s="687"/>
      <c r="B1449" s="458"/>
      <c r="C1449" s="458"/>
      <c r="D1449" s="458"/>
      <c r="E1449" s="688"/>
      <c r="F1449" s="687"/>
      <c r="G1449" s="687"/>
      <c r="H1449" s="687"/>
      <c r="I1449" s="60"/>
      <c r="J1449" s="15"/>
      <c r="K1449" s="23"/>
      <c r="L1449" s="23"/>
      <c r="M1449" s="11"/>
      <c r="N1449" s="26"/>
      <c r="O1449" s="60"/>
      <c r="P1449" s="60"/>
      <c r="Q1449" s="60"/>
      <c r="R1449" s="7"/>
      <c r="S1449" s="23"/>
      <c r="T1449" s="60"/>
      <c r="U1449" s="60"/>
    </row>
    <row r="1450" spans="1:21" s="1" customFormat="1" x14ac:dyDescent="0.2">
      <c r="A1450" s="687"/>
      <c r="B1450" s="458"/>
      <c r="C1450" s="458"/>
      <c r="D1450" s="458"/>
      <c r="E1450" s="688"/>
      <c r="F1450" s="687"/>
      <c r="G1450" s="687"/>
      <c r="H1450" s="687"/>
      <c r="I1450" s="60"/>
      <c r="J1450" s="15"/>
      <c r="K1450" s="23"/>
      <c r="L1450" s="23"/>
      <c r="M1450" s="11"/>
      <c r="N1450" s="26"/>
      <c r="O1450" s="60"/>
      <c r="P1450" s="60"/>
      <c r="Q1450" s="60"/>
      <c r="R1450" s="7"/>
      <c r="S1450" s="23"/>
      <c r="T1450" s="60"/>
      <c r="U1450" s="60"/>
    </row>
    <row r="1451" spans="1:21" s="1" customFormat="1" x14ac:dyDescent="0.2">
      <c r="A1451" s="687"/>
      <c r="B1451" s="458"/>
      <c r="C1451" s="458"/>
      <c r="D1451" s="458"/>
      <c r="E1451" s="688"/>
      <c r="F1451" s="687"/>
      <c r="G1451" s="687"/>
      <c r="H1451" s="687"/>
      <c r="I1451" s="60"/>
      <c r="J1451" s="15"/>
      <c r="K1451" s="23"/>
      <c r="L1451" s="23"/>
      <c r="M1451" s="11"/>
      <c r="N1451" s="26"/>
      <c r="O1451" s="60"/>
      <c r="P1451" s="60"/>
      <c r="Q1451" s="60"/>
      <c r="R1451" s="7"/>
      <c r="S1451" s="23"/>
      <c r="T1451" s="60"/>
      <c r="U1451" s="60"/>
    </row>
  </sheetData>
  <sheetProtection sort="0" autoFilter="0"/>
  <autoFilter ref="A7:U672"/>
  <sortState ref="B373:T376">
    <sortCondition ref="D373:D376"/>
    <sortCondition descending="1" ref="C373:C376"/>
  </sortState>
  <customSheetViews>
    <customSheetView guid="{B38E19AB-A25C-412D-B8A7-63B87F7485CB}" showAutoFilter="1">
      <pane ySplit="7" topLeftCell="A8" activePane="bottomLeft" state="frozen"/>
      <selection pane="bottomLeft" activeCell="J5" sqref="J5"/>
      <pageMargins left="0.70866141732283472" right="0.70866141732283472" top="0.74803149606299213" bottom="0.74803149606299213" header="0.31496062992125984" footer="0.31496062992125984"/>
      <pageSetup paperSize="9" scale="50" fitToHeight="0" orientation="landscape" r:id="rId1"/>
      <autoFilter ref="A7:AA955"/>
    </customSheetView>
    <customSheetView guid="{4F0BDF49-A609-43F2-A1D1-6D99D003CEC4}" showAutoFilter="1">
      <pane ySplit="7" topLeftCell="A710" activePane="bottomLeft" state="frozen"/>
      <selection pane="bottomLeft" activeCell="C697" sqref="C697"/>
      <pageMargins left="0.70866141732283472" right="0.70866141732283472" top="0.74803149606299213" bottom="0.74803149606299213" header="0.31496062992125984" footer="0.31496062992125984"/>
      <pageSetup paperSize="9" scale="50" fitToHeight="0" orientation="landscape" r:id="rId2"/>
      <autoFilter ref="A7:AA962"/>
    </customSheetView>
    <customSheetView guid="{9914400A-93D7-44F0-9C2B-2D9BD19EDB2A}" showAutoFilter="1">
      <pane ySplit="7" topLeftCell="A950" activePane="bottomLeft" state="frozen"/>
      <selection pane="bottomLeft" activeCell="B948" sqref="B948:B960"/>
      <pageMargins left="0.70866141732283472" right="0.70866141732283472" top="0.74803149606299213" bottom="0.74803149606299213" header="0.31496062992125984" footer="0.31496062992125984"/>
      <pageSetup paperSize="9" scale="50" fitToHeight="0" orientation="landscape" r:id="rId3"/>
      <autoFilter ref="A7:AA962"/>
    </customSheetView>
    <customSheetView guid="{D230237E-3FD4-4AFA-9B06-7782AC8D5B69}" showAutoFilter="1">
      <pane ySplit="7" topLeftCell="A115" activePane="bottomLeft" state="frozen"/>
      <selection pane="bottomLeft" activeCell="B120" sqref="B120"/>
      <pageMargins left="0.70866141732283472" right="0.70866141732283472" top="0.74803149606299213" bottom="0.74803149606299213" header="0.31496062992125984" footer="0.31496062992125984"/>
      <pageSetup paperSize="9" scale="50" fitToHeight="0" orientation="landscape" r:id="rId4"/>
      <autoFilter ref="A7:AA965"/>
    </customSheetView>
  </customSheetViews>
  <mergeCells count="94">
    <mergeCell ref="R1:U1"/>
    <mergeCell ref="A2:U2"/>
    <mergeCell ref="A3:U3"/>
    <mergeCell ref="A4:A6"/>
    <mergeCell ref="B4:B6"/>
    <mergeCell ref="E4:F4"/>
    <mergeCell ref="G4:G6"/>
    <mergeCell ref="H4:H6"/>
    <mergeCell ref="I4:I6"/>
    <mergeCell ref="J4:J6"/>
    <mergeCell ref="K4:K5"/>
    <mergeCell ref="L4:M4"/>
    <mergeCell ref="N4:N5"/>
    <mergeCell ref="O4:R4"/>
    <mergeCell ref="S4:S5"/>
    <mergeCell ref="T4:T5"/>
    <mergeCell ref="U4:U6"/>
    <mergeCell ref="E5:E6"/>
    <mergeCell ref="F5:F6"/>
    <mergeCell ref="A8:B8"/>
    <mergeCell ref="A9:B9"/>
    <mergeCell ref="D5:D6"/>
    <mergeCell ref="C5:C6"/>
    <mergeCell ref="C4:D4"/>
    <mergeCell ref="A12:B12"/>
    <mergeCell ref="A15:B15"/>
    <mergeCell ref="A74:B74"/>
    <mergeCell ref="A129:B129"/>
    <mergeCell ref="A240:B240"/>
    <mergeCell ref="A241:B241"/>
    <mergeCell ref="A250:B250"/>
    <mergeCell ref="A256:B256"/>
    <mergeCell ref="A261:B261"/>
    <mergeCell ref="A262:B262"/>
    <mergeCell ref="A265:B265"/>
    <mergeCell ref="A267:B267"/>
    <mergeCell ref="A269:B269"/>
    <mergeCell ref="A270:B270"/>
    <mergeCell ref="A284:B284"/>
    <mergeCell ref="A291:B291"/>
    <mergeCell ref="A304:B304"/>
    <mergeCell ref="A305:B305"/>
    <mergeCell ref="A317:B317"/>
    <mergeCell ref="A335:B335"/>
    <mergeCell ref="A383:B383"/>
    <mergeCell ref="A388:B388"/>
    <mergeCell ref="A396:B396"/>
    <mergeCell ref="A361:B361"/>
    <mergeCell ref="A362:B362"/>
    <mergeCell ref="A372:B372"/>
    <mergeCell ref="A377:B377"/>
    <mergeCell ref="A382:B382"/>
    <mergeCell ref="A415:B415"/>
    <mergeCell ref="A423:B423"/>
    <mergeCell ref="A428:B428"/>
    <mergeCell ref="A429:B429"/>
    <mergeCell ref="A432:B432"/>
    <mergeCell ref="A476:B476"/>
    <mergeCell ref="A494:B494"/>
    <mergeCell ref="A504:B504"/>
    <mergeCell ref="A510:B510"/>
    <mergeCell ref="A434:B434"/>
    <mergeCell ref="A436:B436"/>
    <mergeCell ref="A437:B437"/>
    <mergeCell ref="A451:B451"/>
    <mergeCell ref="A463:B463"/>
    <mergeCell ref="A672:B672"/>
    <mergeCell ref="A602:B602"/>
    <mergeCell ref="A621:B621"/>
    <mergeCell ref="A645:B645"/>
    <mergeCell ref="A659:B659"/>
    <mergeCell ref="A660:B660"/>
    <mergeCell ref="A671:B671"/>
    <mergeCell ref="A544:B544"/>
    <mergeCell ref="A545:B545"/>
    <mergeCell ref="A566:B566"/>
    <mergeCell ref="A575:B575"/>
    <mergeCell ref="A601:B601"/>
    <mergeCell ref="A542:B542"/>
    <mergeCell ref="A402:B402"/>
    <mergeCell ref="A401:B401"/>
    <mergeCell ref="A667:B667"/>
    <mergeCell ref="A669:B669"/>
    <mergeCell ref="A526:B526"/>
    <mergeCell ref="A531:B531"/>
    <mergeCell ref="A536:B536"/>
    <mergeCell ref="A537:B537"/>
    <mergeCell ref="A540:B540"/>
    <mergeCell ref="A511:B511"/>
    <mergeCell ref="A516:B516"/>
    <mergeCell ref="A519:B519"/>
    <mergeCell ref="A522:B522"/>
    <mergeCell ref="A523:B523"/>
    <mergeCell ref="A475:B475"/>
  </mergeCells>
  <pageMargins left="0.11811023622047245" right="0.11811023622047245" top="0.15748031496062992" bottom="0.15748031496062992" header="0.31496062992125984" footer="0.31496062992125984"/>
  <pageSetup paperSize="9" scale="43" fitToHeight="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BN967"/>
  <sheetViews>
    <sheetView zoomScale="55" zoomScaleNormal="5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G50" sqref="G50"/>
    </sheetView>
  </sheetViews>
  <sheetFormatPr defaultColWidth="9.33203125" defaultRowHeight="12.75" x14ac:dyDescent="0.2"/>
  <cols>
    <col min="1" max="1" width="6.5" style="448" customWidth="1"/>
    <col min="2" max="2" width="94" style="448" customWidth="1"/>
    <col min="3" max="3" width="22.6640625" style="448" customWidth="1"/>
    <col min="4" max="4" width="19.6640625" style="672" customWidth="1"/>
    <col min="5" max="5" width="18" style="448" customWidth="1"/>
    <col min="6" max="6" width="17.83203125" style="448" customWidth="1"/>
    <col min="7" max="7" width="21" style="448" customWidth="1"/>
    <col min="8" max="8" width="20.33203125" style="448" customWidth="1"/>
    <col min="9" max="9" width="17.1640625" style="448" customWidth="1"/>
    <col min="10" max="10" width="9.1640625" style="448" customWidth="1"/>
    <col min="11" max="11" width="18.5" style="448" customWidth="1"/>
    <col min="12" max="12" width="15.83203125" style="674" customWidth="1"/>
    <col min="13" max="13" width="17.83203125" style="674" customWidth="1"/>
    <col min="14" max="14" width="11.83203125" style="674" customWidth="1"/>
    <col min="15" max="15" width="18.33203125" style="674" customWidth="1"/>
    <col min="16" max="16" width="16.33203125" style="674" customWidth="1"/>
    <col min="17" max="17" width="19" style="674" customWidth="1"/>
    <col min="18" max="18" width="17.33203125" style="448" customWidth="1"/>
    <col min="19" max="19" width="16" style="448" customWidth="1"/>
    <col min="20" max="20" width="18.6640625" style="675" customWidth="1"/>
    <col min="21" max="21" width="16" style="641" customWidth="1"/>
    <col min="22" max="22" width="13.6640625" style="676" customWidth="1"/>
    <col min="23" max="66" width="11.83203125" style="1" bestFit="1" customWidth="1"/>
    <col min="67" max="15691" width="11.83203125" bestFit="1" customWidth="1"/>
  </cols>
  <sheetData>
    <row r="1" spans="1:66" x14ac:dyDescent="0.2">
      <c r="A1" s="372"/>
      <c r="B1" s="348"/>
      <c r="C1" s="408"/>
      <c r="D1" s="408"/>
      <c r="E1" s="408"/>
      <c r="F1" s="408"/>
      <c r="G1" s="408"/>
      <c r="H1" s="408"/>
      <c r="I1" s="408"/>
      <c r="J1" s="644"/>
      <c r="K1" s="644"/>
      <c r="L1" s="644"/>
      <c r="M1" s="408"/>
      <c r="N1" s="644"/>
      <c r="O1" s="408"/>
      <c r="P1" s="644"/>
      <c r="Q1" s="408"/>
      <c r="R1" s="408"/>
      <c r="S1" s="408"/>
      <c r="T1" s="277"/>
      <c r="U1" s="408"/>
      <c r="V1" s="483"/>
    </row>
    <row r="2" spans="1:66" x14ac:dyDescent="0.2">
      <c r="A2" s="372"/>
      <c r="B2" s="648"/>
      <c r="C2" s="645" t="s">
        <v>142</v>
      </c>
      <c r="D2" s="646"/>
      <c r="E2" s="645"/>
      <c r="F2" s="645"/>
      <c r="G2" s="645"/>
      <c r="H2" s="645"/>
      <c r="I2" s="645"/>
      <c r="J2" s="645"/>
      <c r="K2" s="645"/>
      <c r="L2" s="647"/>
      <c r="M2" s="647"/>
      <c r="N2" s="647"/>
      <c r="O2" s="647"/>
      <c r="P2" s="648"/>
      <c r="Q2" s="648"/>
      <c r="R2" s="409"/>
      <c r="S2" s="409"/>
      <c r="T2" s="277"/>
      <c r="U2" s="481"/>
      <c r="V2" s="483"/>
    </row>
    <row r="3" spans="1:66" x14ac:dyDescent="0.2">
      <c r="A3" s="372"/>
      <c r="B3" s="348"/>
      <c r="C3" s="481"/>
      <c r="D3" s="408"/>
      <c r="E3" s="481"/>
      <c r="F3" s="409"/>
      <c r="G3" s="409"/>
      <c r="H3" s="409"/>
      <c r="I3" s="409"/>
      <c r="J3" s="409"/>
      <c r="K3" s="409"/>
      <c r="L3" s="648"/>
      <c r="M3" s="648"/>
      <c r="N3" s="648"/>
      <c r="O3" s="408"/>
      <c r="P3" s="648"/>
      <c r="Q3" s="648"/>
      <c r="R3" s="409"/>
      <c r="S3" s="409"/>
      <c r="T3" s="277"/>
      <c r="U3" s="481"/>
      <c r="V3" s="483"/>
    </row>
    <row r="4" spans="1:66" ht="16.5" customHeight="1" x14ac:dyDescent="0.2">
      <c r="A4" s="625" t="s">
        <v>1</v>
      </c>
      <c r="B4" s="625" t="s">
        <v>63</v>
      </c>
      <c r="C4" s="649" t="s">
        <v>143</v>
      </c>
      <c r="D4" s="650" t="s">
        <v>144</v>
      </c>
      <c r="E4" s="649"/>
      <c r="F4" s="649"/>
      <c r="G4" s="649"/>
      <c r="H4" s="649"/>
      <c r="I4" s="649"/>
      <c r="J4" s="649" t="s">
        <v>145</v>
      </c>
      <c r="K4" s="649"/>
      <c r="L4" s="650" t="s">
        <v>146</v>
      </c>
      <c r="M4" s="650"/>
      <c r="N4" s="650" t="s">
        <v>147</v>
      </c>
      <c r="O4" s="650"/>
      <c r="P4" s="650" t="s">
        <v>148</v>
      </c>
      <c r="Q4" s="650"/>
      <c r="R4" s="649" t="s">
        <v>149</v>
      </c>
      <c r="S4" s="649" t="s">
        <v>150</v>
      </c>
      <c r="T4" s="651" t="s">
        <v>151</v>
      </c>
      <c r="U4" s="649" t="s">
        <v>152</v>
      </c>
      <c r="V4" s="652" t="s">
        <v>11</v>
      </c>
    </row>
    <row r="5" spans="1:66" ht="63.75" customHeight="1" x14ac:dyDescent="0.2">
      <c r="A5" s="625"/>
      <c r="B5" s="625"/>
      <c r="C5" s="649"/>
      <c r="D5" s="408" t="s">
        <v>195</v>
      </c>
      <c r="E5" s="481" t="s">
        <v>153</v>
      </c>
      <c r="F5" s="481" t="s">
        <v>154</v>
      </c>
      <c r="G5" s="481" t="s">
        <v>155</v>
      </c>
      <c r="H5" s="481" t="s">
        <v>156</v>
      </c>
      <c r="I5" s="481" t="s">
        <v>157</v>
      </c>
      <c r="J5" s="649"/>
      <c r="K5" s="649"/>
      <c r="L5" s="650"/>
      <c r="M5" s="650"/>
      <c r="N5" s="650"/>
      <c r="O5" s="650"/>
      <c r="P5" s="650"/>
      <c r="Q5" s="650"/>
      <c r="R5" s="649"/>
      <c r="S5" s="649"/>
      <c r="T5" s="651"/>
      <c r="U5" s="649"/>
      <c r="V5" s="652"/>
    </row>
    <row r="6" spans="1:66" ht="13.5" customHeight="1" x14ac:dyDescent="0.2">
      <c r="A6" s="625"/>
      <c r="B6" s="625"/>
      <c r="C6" s="481" t="s">
        <v>21</v>
      </c>
      <c r="D6" s="408" t="s">
        <v>21</v>
      </c>
      <c r="E6" s="481" t="s">
        <v>21</v>
      </c>
      <c r="F6" s="481" t="s">
        <v>21</v>
      </c>
      <c r="G6" s="481" t="s">
        <v>21</v>
      </c>
      <c r="H6" s="481" t="s">
        <v>21</v>
      </c>
      <c r="I6" s="481" t="s">
        <v>21</v>
      </c>
      <c r="J6" s="481" t="s">
        <v>64</v>
      </c>
      <c r="K6" s="481" t="s">
        <v>21</v>
      </c>
      <c r="L6" s="408" t="s">
        <v>158</v>
      </c>
      <c r="M6" s="408" t="s">
        <v>21</v>
      </c>
      <c r="N6" s="408" t="s">
        <v>158</v>
      </c>
      <c r="O6" s="408" t="s">
        <v>21</v>
      </c>
      <c r="P6" s="408" t="s">
        <v>158</v>
      </c>
      <c r="Q6" s="408" t="s">
        <v>21</v>
      </c>
      <c r="R6" s="481" t="s">
        <v>21</v>
      </c>
      <c r="S6" s="481" t="s">
        <v>21</v>
      </c>
      <c r="T6" s="277" t="s">
        <v>21</v>
      </c>
      <c r="U6" s="481" t="s">
        <v>21</v>
      </c>
      <c r="V6" s="652"/>
    </row>
    <row r="7" spans="1:66" x14ac:dyDescent="0.2">
      <c r="A7" s="372">
        <v>1</v>
      </c>
      <c r="B7" s="372">
        <v>2</v>
      </c>
      <c r="C7" s="372">
        <v>3</v>
      </c>
      <c r="D7" s="372">
        <v>4</v>
      </c>
      <c r="E7" s="372">
        <v>5</v>
      </c>
      <c r="F7" s="372">
        <v>6</v>
      </c>
      <c r="G7" s="372">
        <v>7</v>
      </c>
      <c r="H7" s="372">
        <v>8</v>
      </c>
      <c r="I7" s="372">
        <v>9</v>
      </c>
      <c r="J7" s="372">
        <v>10</v>
      </c>
      <c r="K7" s="372">
        <v>11</v>
      </c>
      <c r="L7" s="372">
        <v>12</v>
      </c>
      <c r="M7" s="372">
        <v>13</v>
      </c>
      <c r="N7" s="372">
        <v>14</v>
      </c>
      <c r="O7" s="372">
        <v>15</v>
      </c>
      <c r="P7" s="372">
        <v>16</v>
      </c>
      <c r="Q7" s="372">
        <v>17</v>
      </c>
      <c r="R7" s="372">
        <v>18</v>
      </c>
      <c r="S7" s="372">
        <v>19</v>
      </c>
      <c r="T7" s="372">
        <v>20</v>
      </c>
      <c r="U7" s="372">
        <v>21</v>
      </c>
      <c r="V7" s="372">
        <v>22</v>
      </c>
    </row>
    <row r="8" spans="1:66" ht="12.75" customHeight="1" x14ac:dyDescent="0.2">
      <c r="A8" s="603" t="s">
        <v>67</v>
      </c>
      <c r="B8" s="603"/>
      <c r="C8" s="216">
        <f>'Раздел 2'!C9+'Раздел 2'!C12+'Раздел 2'!C15</f>
        <v>1729237517.5615187</v>
      </c>
      <c r="D8" s="216">
        <f t="shared" ref="D8:U8" si="0">D9+D12+D15</f>
        <v>4054010.6799999997</v>
      </c>
      <c r="E8" s="216">
        <f t="shared" si="0"/>
        <v>3044363.2</v>
      </c>
      <c r="F8" s="216">
        <f t="shared" si="0"/>
        <v>0</v>
      </c>
      <c r="G8" s="216">
        <f t="shared" si="0"/>
        <v>1100254</v>
      </c>
      <c r="H8" s="216">
        <f t="shared" si="0"/>
        <v>1902119.5</v>
      </c>
      <c r="I8" s="216">
        <f t="shared" si="0"/>
        <v>863601.8</v>
      </c>
      <c r="J8" s="216">
        <f t="shared" si="0"/>
        <v>0</v>
      </c>
      <c r="K8" s="216">
        <f t="shared" si="0"/>
        <v>0</v>
      </c>
      <c r="L8" s="216">
        <f t="shared" si="0"/>
        <v>0</v>
      </c>
      <c r="M8" s="216">
        <f t="shared" si="0"/>
        <v>1425222105.0054541</v>
      </c>
      <c r="N8" s="216">
        <f t="shared" si="0"/>
        <v>0</v>
      </c>
      <c r="O8" s="216">
        <f t="shared" si="0"/>
        <v>0</v>
      </c>
      <c r="P8" s="216">
        <f t="shared" si="0"/>
        <v>0</v>
      </c>
      <c r="Q8" s="216">
        <f t="shared" si="0"/>
        <v>12478811.949999999</v>
      </c>
      <c r="R8" s="216">
        <f t="shared" si="0"/>
        <v>1312925</v>
      </c>
      <c r="S8" s="216">
        <f t="shared" si="0"/>
        <v>4047151.0999999996</v>
      </c>
      <c r="T8" s="217">
        <f t="shared" si="0"/>
        <v>245260689.19044143</v>
      </c>
      <c r="U8" s="216">
        <f t="shared" si="0"/>
        <v>29951486.135623351</v>
      </c>
      <c r="V8" s="218"/>
    </row>
    <row r="9" spans="1:66" ht="12.75" customHeight="1" x14ac:dyDescent="0.2">
      <c r="A9" s="604" t="s">
        <v>1797</v>
      </c>
      <c r="B9" s="604"/>
      <c r="C9" s="220">
        <f t="shared" ref="C9:U9" si="1">C74+C250+C265+C284+C317+C372+C388+C415+C432+C451+C494+C516+C526+C540+C566+C621+C667</f>
        <v>597627556.9284513</v>
      </c>
      <c r="D9" s="220">
        <f t="shared" si="1"/>
        <v>4054010.6799999997</v>
      </c>
      <c r="E9" s="220">
        <f t="shared" si="1"/>
        <v>3044363.2</v>
      </c>
      <c r="F9" s="220">
        <f t="shared" si="1"/>
        <v>0</v>
      </c>
      <c r="G9" s="220">
        <f t="shared" si="1"/>
        <v>1100254</v>
      </c>
      <c r="H9" s="220">
        <f t="shared" si="1"/>
        <v>1902119.5</v>
      </c>
      <c r="I9" s="220">
        <f t="shared" si="1"/>
        <v>863601.8</v>
      </c>
      <c r="J9" s="220">
        <f t="shared" si="1"/>
        <v>0</v>
      </c>
      <c r="K9" s="220">
        <f t="shared" si="1"/>
        <v>0</v>
      </c>
      <c r="L9" s="220">
        <f t="shared" si="1"/>
        <v>0</v>
      </c>
      <c r="M9" s="220">
        <f t="shared" si="1"/>
        <v>505548792.56655651</v>
      </c>
      <c r="N9" s="220">
        <f t="shared" si="1"/>
        <v>0</v>
      </c>
      <c r="O9" s="220">
        <f t="shared" si="1"/>
        <v>0</v>
      </c>
      <c r="P9" s="220">
        <f t="shared" si="1"/>
        <v>0</v>
      </c>
      <c r="Q9" s="220">
        <f t="shared" si="1"/>
        <v>12478811.949999999</v>
      </c>
      <c r="R9" s="220">
        <f t="shared" si="1"/>
        <v>1312925</v>
      </c>
      <c r="S9" s="220">
        <f t="shared" si="1"/>
        <v>4047151.0999999996</v>
      </c>
      <c r="T9" s="221">
        <f t="shared" si="1"/>
        <v>53334368.172321431</v>
      </c>
      <c r="U9" s="220">
        <f t="shared" si="1"/>
        <v>9941158.9595733937</v>
      </c>
      <c r="V9" s="185">
        <v>2025</v>
      </c>
    </row>
    <row r="10" spans="1:66" ht="12.75" customHeight="1" x14ac:dyDescent="0.2">
      <c r="A10" s="222"/>
      <c r="B10" s="222" t="s">
        <v>1090</v>
      </c>
      <c r="C10" s="220">
        <f>C9-C11</f>
        <v>550105303.22005129</v>
      </c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185">
        <v>2025</v>
      </c>
    </row>
    <row r="11" spans="1:66" s="47" customFormat="1" ht="12.75" customHeight="1" x14ac:dyDescent="0.2">
      <c r="A11" s="120"/>
      <c r="B11" s="120" t="s">
        <v>1091</v>
      </c>
      <c r="C11" s="121">
        <f>C58+C59+C60+C61+C62+C63+C64+C65+C66+C68+C69+C70+C71+C73+C244+C246+C247+C248+C315+C449+C450+C491+C525+C539+C558+C559+C560+C561+C562+C563+C564+C565+C489</f>
        <v>47522253.708399996</v>
      </c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38">
        <v>2025</v>
      </c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 ht="12.75" customHeight="1" x14ac:dyDescent="0.2">
      <c r="A12" s="604" t="s">
        <v>1798</v>
      </c>
      <c r="B12" s="604"/>
      <c r="C12" s="220">
        <f t="shared" ref="C12:U12" si="2">C129+C256+C267+C291+C335+C377+C396+C423+C434+C463+C504+C519+C531+C542+C575+C645+C669</f>
        <v>599500966.36175013</v>
      </c>
      <c r="D12" s="220">
        <f t="shared" si="2"/>
        <v>0</v>
      </c>
      <c r="E12" s="220">
        <f t="shared" si="2"/>
        <v>0</v>
      </c>
      <c r="F12" s="220">
        <f t="shared" si="2"/>
        <v>0</v>
      </c>
      <c r="G12" s="220">
        <f t="shared" si="2"/>
        <v>0</v>
      </c>
      <c r="H12" s="220">
        <f t="shared" si="2"/>
        <v>0</v>
      </c>
      <c r="I12" s="220">
        <f t="shared" si="2"/>
        <v>0</v>
      </c>
      <c r="J12" s="220">
        <f t="shared" si="2"/>
        <v>0</v>
      </c>
      <c r="K12" s="220">
        <f t="shared" si="2"/>
        <v>0</v>
      </c>
      <c r="L12" s="220">
        <f t="shared" si="2"/>
        <v>0</v>
      </c>
      <c r="M12" s="220">
        <f t="shared" si="2"/>
        <v>518020182.30742383</v>
      </c>
      <c r="N12" s="220">
        <f t="shared" si="2"/>
        <v>0</v>
      </c>
      <c r="O12" s="220">
        <f t="shared" si="2"/>
        <v>0</v>
      </c>
      <c r="P12" s="220">
        <f t="shared" si="2"/>
        <v>0</v>
      </c>
      <c r="Q12" s="220">
        <f t="shared" si="2"/>
        <v>0</v>
      </c>
      <c r="R12" s="220">
        <f t="shared" si="2"/>
        <v>0</v>
      </c>
      <c r="S12" s="220">
        <f t="shared" si="2"/>
        <v>0</v>
      </c>
      <c r="T12" s="221">
        <f t="shared" si="2"/>
        <v>70065833.863089994</v>
      </c>
      <c r="U12" s="220">
        <f t="shared" si="2"/>
        <v>11414950.191236418</v>
      </c>
      <c r="V12" s="185">
        <v>2026</v>
      </c>
    </row>
    <row r="13" spans="1:66" ht="12.75" customHeight="1" x14ac:dyDescent="0.2">
      <c r="A13" s="222"/>
      <c r="B13" s="222" t="s">
        <v>1094</v>
      </c>
      <c r="C13" s="220">
        <f>C12-C14</f>
        <v>571240559.79620016</v>
      </c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185">
        <v>2026</v>
      </c>
    </row>
    <row r="14" spans="1:66" s="47" customFormat="1" ht="12.75" customHeight="1" x14ac:dyDescent="0.2">
      <c r="A14" s="120"/>
      <c r="B14" s="120" t="s">
        <v>1095</v>
      </c>
      <c r="C14" s="121">
        <f>C114+C115+C117+C118+C119+C120+C122+C123+C124+C125+C126+C127+C253+C327+C328+C329+C330+C331+C332+C333+C334+C420+C460+C461+C462+C502+C572+C573+C574+C637+C641+C642</f>
        <v>28260406.565550003</v>
      </c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38">
        <v>2026</v>
      </c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</row>
    <row r="15" spans="1:66" ht="12.75" customHeight="1" x14ac:dyDescent="0.2">
      <c r="A15" s="604" t="s">
        <v>1799</v>
      </c>
      <c r="B15" s="604"/>
      <c r="C15" s="220">
        <f t="shared" ref="C15:U15" si="3">C240+C261+C269+C304+C361+C382+C401+C428+C436+C475+C510+C522+C536+C544+C601+C659+C671</f>
        <v>532108994.27131724</v>
      </c>
      <c r="D15" s="220">
        <f t="shared" si="3"/>
        <v>0</v>
      </c>
      <c r="E15" s="220">
        <f t="shared" si="3"/>
        <v>0</v>
      </c>
      <c r="F15" s="220">
        <f t="shared" si="3"/>
        <v>0</v>
      </c>
      <c r="G15" s="220">
        <f t="shared" si="3"/>
        <v>0</v>
      </c>
      <c r="H15" s="220">
        <f t="shared" si="3"/>
        <v>0</v>
      </c>
      <c r="I15" s="220">
        <f t="shared" si="3"/>
        <v>0</v>
      </c>
      <c r="J15" s="220">
        <f t="shared" si="3"/>
        <v>0</v>
      </c>
      <c r="K15" s="220">
        <f t="shared" si="3"/>
        <v>0</v>
      </c>
      <c r="L15" s="220">
        <f t="shared" si="3"/>
        <v>0</v>
      </c>
      <c r="M15" s="220">
        <f t="shared" si="3"/>
        <v>401653130.13147378</v>
      </c>
      <c r="N15" s="220">
        <f t="shared" si="3"/>
        <v>0</v>
      </c>
      <c r="O15" s="220">
        <f t="shared" si="3"/>
        <v>0</v>
      </c>
      <c r="P15" s="220">
        <f t="shared" si="3"/>
        <v>0</v>
      </c>
      <c r="Q15" s="220">
        <f t="shared" si="3"/>
        <v>0</v>
      </c>
      <c r="R15" s="220">
        <f t="shared" si="3"/>
        <v>0</v>
      </c>
      <c r="S15" s="220">
        <f t="shared" si="3"/>
        <v>0</v>
      </c>
      <c r="T15" s="221">
        <f t="shared" si="3"/>
        <v>121860487.15503001</v>
      </c>
      <c r="U15" s="220">
        <f t="shared" si="3"/>
        <v>8595376.9848135393</v>
      </c>
      <c r="V15" s="185">
        <v>2027</v>
      </c>
    </row>
    <row r="16" spans="1:66" ht="12.75" customHeight="1" x14ac:dyDescent="0.2">
      <c r="A16" s="222"/>
      <c r="B16" s="222" t="s">
        <v>1097</v>
      </c>
      <c r="C16" s="220">
        <f>C15-C17</f>
        <v>478424600.76651722</v>
      </c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185">
        <v>2027</v>
      </c>
    </row>
    <row r="17" spans="1:66" s="47" customFormat="1" ht="12.75" customHeight="1" x14ac:dyDescent="0.2">
      <c r="A17" s="120"/>
      <c r="B17" s="120" t="s">
        <v>1098</v>
      </c>
      <c r="C17" s="121">
        <f>C196+C198+C199+C200+C201+C202+C203+C204+C205+C206+C207+C208+C209+C210+C211+C212+C213+C214+C215+C216+C217+C218+C219+C220+C221+C222+C223+C224+C225+C226+C227+C228+C229+C230+C231+C232+C233+C234+C235+C236+C237+C238+C239+C353+C354+C355+C356+C358+C359+C360+C380+C471+C472+C473+C474+C543+C593+C594+C595+C596+C597+C598+C599+C600</f>
        <v>53684393.504800007</v>
      </c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38">
        <v>2027</v>
      </c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</row>
    <row r="18" spans="1:66" ht="12.75" customHeight="1" x14ac:dyDescent="0.2">
      <c r="A18" s="677" t="s">
        <v>56</v>
      </c>
      <c r="B18" s="677"/>
      <c r="C18" s="481"/>
      <c r="D18" s="481"/>
      <c r="E18" s="408"/>
      <c r="F18" s="408"/>
      <c r="G18" s="408"/>
      <c r="H18" s="408"/>
      <c r="I18" s="408"/>
      <c r="J18" s="481"/>
      <c r="K18" s="481"/>
      <c r="L18" s="482"/>
      <c r="M18" s="408"/>
      <c r="N18" s="481"/>
      <c r="O18" s="481"/>
      <c r="P18" s="408"/>
      <c r="Q18" s="408"/>
      <c r="R18" s="408"/>
      <c r="S18" s="481"/>
      <c r="T18" s="408"/>
      <c r="U18" s="408"/>
      <c r="V18" s="483"/>
    </row>
    <row r="19" spans="1:66" ht="12.75" customHeight="1" x14ac:dyDescent="0.2">
      <c r="A19" s="373">
        <v>1</v>
      </c>
      <c r="B19" s="360" t="s">
        <v>1783</v>
      </c>
      <c r="C19" s="277">
        <f t="shared" ref="C19:C40" si="4">SUM(D19:U19)</f>
        <v>47755.68</v>
      </c>
      <c r="D19" s="279"/>
      <c r="E19" s="279"/>
      <c r="F19" s="279"/>
      <c r="G19" s="279"/>
      <c r="H19" s="279"/>
      <c r="I19" s="279"/>
      <c r="J19" s="279"/>
      <c r="K19" s="279"/>
      <c r="L19" s="279"/>
      <c r="M19" s="277"/>
      <c r="N19" s="279"/>
      <c r="O19" s="279"/>
      <c r="P19" s="279"/>
      <c r="Q19" s="279"/>
      <c r="R19" s="279"/>
      <c r="S19" s="279"/>
      <c r="T19" s="288">
        <v>47755.68</v>
      </c>
      <c r="U19" s="279"/>
      <c r="V19" s="483">
        <v>2025</v>
      </c>
    </row>
    <row r="20" spans="1:66" ht="12.75" customHeight="1" x14ac:dyDescent="0.2">
      <c r="A20" s="465">
        <v>2</v>
      </c>
      <c r="B20" s="447" t="s">
        <v>1261</v>
      </c>
      <c r="C20" s="277">
        <f t="shared" si="4"/>
        <v>13697880.930871997</v>
      </c>
      <c r="D20" s="460"/>
      <c r="E20" s="460"/>
      <c r="F20" s="460"/>
      <c r="G20" s="460"/>
      <c r="H20" s="460"/>
      <c r="I20" s="460"/>
      <c r="J20" s="460"/>
      <c r="K20" s="460"/>
      <c r="L20" s="460"/>
      <c r="M20" s="460">
        <v>12626454.479999999</v>
      </c>
      <c r="N20" s="460"/>
      <c r="O20" s="460"/>
      <c r="P20" s="460"/>
      <c r="Q20" s="460"/>
      <c r="R20" s="460"/>
      <c r="S20" s="460"/>
      <c r="T20" s="461">
        <v>801220.32499999995</v>
      </c>
      <c r="U20" s="460">
        <f>M20*2.14%</f>
        <v>270206.125872</v>
      </c>
      <c r="V20" s="483">
        <v>2025</v>
      </c>
      <c r="W20" s="477"/>
      <c r="X20" s="477"/>
      <c r="Y20" s="477"/>
      <c r="Z20" s="477"/>
      <c r="AA20" s="477"/>
      <c r="AB20" s="477"/>
      <c r="AC20" s="477"/>
      <c r="AD20" s="477"/>
      <c r="AE20" s="477"/>
      <c r="AF20" s="477"/>
      <c r="AG20" s="477"/>
      <c r="AH20" s="477"/>
      <c r="AI20" s="477"/>
      <c r="AJ20" s="477"/>
      <c r="AK20" s="477"/>
      <c r="AL20" s="477"/>
      <c r="AM20" s="477"/>
      <c r="AN20" s="477"/>
      <c r="AO20" s="477"/>
      <c r="AP20" s="477"/>
      <c r="AQ20" s="477"/>
      <c r="AR20" s="477"/>
      <c r="AS20" s="477"/>
      <c r="AT20" s="477"/>
      <c r="AU20" s="477"/>
      <c r="AV20" s="477"/>
      <c r="AW20" s="477"/>
      <c r="AX20" s="477"/>
      <c r="AY20" s="477"/>
      <c r="AZ20" s="477"/>
      <c r="BA20" s="477"/>
      <c r="BB20" s="477"/>
      <c r="BC20" s="477"/>
      <c r="BD20" s="477"/>
      <c r="BE20" s="477"/>
      <c r="BF20" s="477"/>
      <c r="BG20" s="477"/>
      <c r="BH20" s="477"/>
      <c r="BI20" s="477"/>
      <c r="BJ20" s="477"/>
      <c r="BK20" s="477"/>
      <c r="BL20" s="477"/>
      <c r="BM20" s="477"/>
      <c r="BN20" s="477"/>
    </row>
    <row r="21" spans="1:66" ht="12.75" customHeight="1" x14ac:dyDescent="0.2">
      <c r="A21" s="373">
        <v>3</v>
      </c>
      <c r="B21" s="557" t="s">
        <v>1224</v>
      </c>
      <c r="C21" s="277">
        <f t="shared" si="4"/>
        <v>4595055.3934579995</v>
      </c>
      <c r="D21" s="460"/>
      <c r="E21" s="460"/>
      <c r="F21" s="460"/>
      <c r="G21" s="460"/>
      <c r="H21" s="460"/>
      <c r="I21" s="460"/>
      <c r="J21" s="460"/>
      <c r="K21" s="460"/>
      <c r="L21" s="460"/>
      <c r="M21" s="461">
        <v>4498781.47</v>
      </c>
      <c r="N21" s="460"/>
      <c r="O21" s="460"/>
      <c r="P21" s="460"/>
      <c r="Q21" s="460"/>
      <c r="R21" s="460"/>
      <c r="S21" s="460"/>
      <c r="T21" s="461"/>
      <c r="U21" s="460">
        <f>M21*2.14%</f>
        <v>96273.923458000005</v>
      </c>
      <c r="V21" s="483">
        <v>2025</v>
      </c>
      <c r="W21" s="477"/>
      <c r="X21" s="477"/>
      <c r="Y21" s="477"/>
      <c r="Z21" s="477"/>
      <c r="AA21" s="477"/>
      <c r="AB21" s="477"/>
      <c r="AC21" s="477"/>
      <c r="AD21" s="477"/>
      <c r="AE21" s="477"/>
      <c r="AF21" s="477"/>
      <c r="AG21" s="477"/>
      <c r="AH21" s="477"/>
      <c r="AI21" s="477"/>
      <c r="AJ21" s="477"/>
      <c r="AK21" s="477"/>
      <c r="AL21" s="477"/>
      <c r="AM21" s="477"/>
      <c r="AN21" s="477"/>
      <c r="AO21" s="477"/>
      <c r="AP21" s="477"/>
      <c r="AQ21" s="477"/>
      <c r="AR21" s="477"/>
      <c r="AS21" s="477"/>
      <c r="AT21" s="477"/>
      <c r="AU21" s="477"/>
      <c r="AV21" s="477"/>
      <c r="AW21" s="477"/>
      <c r="AX21" s="477"/>
      <c r="AY21" s="477"/>
      <c r="AZ21" s="477"/>
      <c r="BA21" s="477"/>
      <c r="BB21" s="477"/>
      <c r="BC21" s="477"/>
      <c r="BD21" s="477"/>
      <c r="BE21" s="477"/>
      <c r="BF21" s="477"/>
      <c r="BG21" s="477"/>
      <c r="BH21" s="477"/>
      <c r="BI21" s="477"/>
      <c r="BJ21" s="477"/>
      <c r="BK21" s="477"/>
      <c r="BL21" s="477"/>
      <c r="BM21" s="477"/>
      <c r="BN21" s="477"/>
    </row>
    <row r="22" spans="1:66" ht="12.75" customHeight="1" x14ac:dyDescent="0.2">
      <c r="A22" s="465">
        <v>4</v>
      </c>
      <c r="B22" s="678" t="s">
        <v>1769</v>
      </c>
      <c r="C22" s="277">
        <f t="shared" si="4"/>
        <v>156718.70000000001</v>
      </c>
      <c r="D22" s="460"/>
      <c r="E22" s="460"/>
      <c r="F22" s="460"/>
      <c r="G22" s="460"/>
      <c r="H22" s="460"/>
      <c r="I22" s="460"/>
      <c r="J22" s="460"/>
      <c r="K22" s="460"/>
      <c r="L22" s="460"/>
      <c r="M22" s="460">
        <v>154940.75</v>
      </c>
      <c r="N22" s="460"/>
      <c r="O22" s="460"/>
      <c r="P22" s="460"/>
      <c r="Q22" s="460"/>
      <c r="R22" s="460"/>
      <c r="S22" s="460"/>
      <c r="T22" s="461"/>
      <c r="U22" s="279">
        <v>1777.95</v>
      </c>
      <c r="V22" s="483">
        <v>2025</v>
      </c>
      <c r="W22" s="477"/>
      <c r="X22" s="477"/>
      <c r="Y22" s="477"/>
      <c r="Z22" s="477"/>
      <c r="AA22" s="477"/>
      <c r="AB22" s="477"/>
      <c r="AC22" s="477"/>
      <c r="AD22" s="477"/>
      <c r="AE22" s="477"/>
      <c r="AF22" s="477"/>
      <c r="AG22" s="477"/>
      <c r="AH22" s="477"/>
      <c r="AI22" s="477"/>
      <c r="AJ22" s="477"/>
      <c r="AK22" s="477"/>
      <c r="AL22" s="477"/>
      <c r="AM22" s="477"/>
      <c r="AN22" s="477"/>
      <c r="AO22" s="477"/>
      <c r="AP22" s="477"/>
      <c r="AQ22" s="477"/>
      <c r="AR22" s="477"/>
      <c r="AS22" s="477"/>
      <c r="AT22" s="477"/>
      <c r="AU22" s="477"/>
      <c r="AV22" s="477"/>
      <c r="AW22" s="477"/>
      <c r="AX22" s="477"/>
      <c r="AY22" s="477"/>
      <c r="AZ22" s="477"/>
      <c r="BA22" s="477"/>
      <c r="BB22" s="477"/>
      <c r="BC22" s="477"/>
      <c r="BD22" s="477"/>
      <c r="BE22" s="477"/>
      <c r="BF22" s="477"/>
      <c r="BG22" s="477"/>
      <c r="BH22" s="477"/>
      <c r="BI22" s="477"/>
      <c r="BJ22" s="477"/>
      <c r="BK22" s="477"/>
      <c r="BL22" s="477"/>
      <c r="BM22" s="477"/>
      <c r="BN22" s="477"/>
    </row>
    <row r="23" spans="1:66" ht="12.75" customHeight="1" x14ac:dyDescent="0.2">
      <c r="A23" s="373">
        <v>5</v>
      </c>
      <c r="B23" s="557" t="s">
        <v>1314</v>
      </c>
      <c r="C23" s="277">
        <f t="shared" si="4"/>
        <v>6420761.4504000004</v>
      </c>
      <c r="D23" s="460"/>
      <c r="E23" s="460"/>
      <c r="F23" s="460"/>
      <c r="G23" s="460"/>
      <c r="H23" s="460"/>
      <c r="I23" s="460"/>
      <c r="J23" s="460"/>
      <c r="K23" s="460"/>
      <c r="L23" s="460"/>
      <c r="M23" s="461">
        <v>6286236</v>
      </c>
      <c r="N23" s="460"/>
      <c r="O23" s="460"/>
      <c r="P23" s="460"/>
      <c r="Q23" s="460"/>
      <c r="R23" s="460"/>
      <c r="S23" s="460"/>
      <c r="T23" s="461"/>
      <c r="U23" s="460">
        <f t="shared" ref="U23:U30" si="5">M23*2.14%</f>
        <v>134525.4504</v>
      </c>
      <c r="V23" s="483">
        <v>2025</v>
      </c>
      <c r="W23" s="477"/>
      <c r="X23" s="477"/>
      <c r="Y23" s="477"/>
      <c r="Z23" s="477"/>
      <c r="AA23" s="477"/>
      <c r="AB23" s="477"/>
      <c r="AC23" s="477"/>
      <c r="AD23" s="477"/>
      <c r="AE23" s="477"/>
      <c r="AF23" s="477"/>
      <c r="AG23" s="477"/>
      <c r="AH23" s="477"/>
      <c r="AI23" s="477"/>
      <c r="AJ23" s="477"/>
      <c r="AK23" s="477"/>
      <c r="AL23" s="477"/>
      <c r="AM23" s="477"/>
      <c r="AN23" s="477"/>
      <c r="AO23" s="477"/>
      <c r="AP23" s="477"/>
      <c r="AQ23" s="477"/>
      <c r="AR23" s="477"/>
      <c r="AS23" s="477"/>
      <c r="AT23" s="477"/>
      <c r="AU23" s="477"/>
      <c r="AV23" s="477"/>
      <c r="AW23" s="477"/>
      <c r="AX23" s="477"/>
      <c r="AY23" s="477"/>
      <c r="AZ23" s="477"/>
      <c r="BA23" s="477"/>
      <c r="BB23" s="477"/>
      <c r="BC23" s="477"/>
      <c r="BD23" s="477"/>
      <c r="BE23" s="477"/>
      <c r="BF23" s="477"/>
      <c r="BG23" s="477"/>
      <c r="BH23" s="477"/>
      <c r="BI23" s="477"/>
      <c r="BJ23" s="477"/>
      <c r="BK23" s="477"/>
      <c r="BL23" s="477"/>
      <c r="BM23" s="477"/>
      <c r="BN23" s="477"/>
    </row>
    <row r="24" spans="1:66" ht="12.75" customHeight="1" x14ac:dyDescent="0.2">
      <c r="A24" s="465">
        <v>6</v>
      </c>
      <c r="B24" s="557" t="s">
        <v>1324</v>
      </c>
      <c r="C24" s="277">
        <f t="shared" si="4"/>
        <v>2140241.3557199999</v>
      </c>
      <c r="D24" s="460"/>
      <c r="E24" s="460"/>
      <c r="F24" s="460"/>
      <c r="G24" s="460"/>
      <c r="H24" s="460"/>
      <c r="I24" s="460"/>
      <c r="J24" s="460"/>
      <c r="K24" s="460"/>
      <c r="L24" s="460"/>
      <c r="M24" s="461"/>
      <c r="N24" s="460"/>
      <c r="O24" s="460"/>
      <c r="P24" s="460"/>
      <c r="Q24" s="460"/>
      <c r="R24" s="460"/>
      <c r="S24" s="460">
        <v>2095399.8</v>
      </c>
      <c r="T24" s="461"/>
      <c r="U24" s="279">
        <f t="shared" ref="U24" si="6">(D24+E24+F24+G24+H24+I24+M24+O24+Q24+R24+S24)*2.14%</f>
        <v>44841.555720000004</v>
      </c>
      <c r="V24" s="483">
        <v>2025</v>
      </c>
      <c r="W24" s="532"/>
      <c r="X24" s="532"/>
      <c r="Y24" s="532"/>
      <c r="Z24" s="532"/>
      <c r="AA24" s="532"/>
      <c r="AB24" s="532"/>
      <c r="AC24" s="532"/>
      <c r="AD24" s="532"/>
      <c r="AE24" s="532"/>
      <c r="AF24" s="532"/>
      <c r="AG24" s="532"/>
      <c r="AH24" s="532"/>
      <c r="AI24" s="532"/>
      <c r="AJ24" s="532"/>
      <c r="AK24" s="532"/>
      <c r="AL24" s="532"/>
      <c r="AM24" s="532"/>
      <c r="AN24" s="532"/>
      <c r="AO24" s="532"/>
      <c r="AP24" s="532"/>
      <c r="AQ24" s="532"/>
      <c r="AR24" s="532"/>
      <c r="AS24" s="532"/>
      <c r="AT24" s="532"/>
      <c r="AU24" s="532"/>
      <c r="AV24" s="532"/>
      <c r="AW24" s="532"/>
      <c r="AX24" s="532"/>
      <c r="AY24" s="532"/>
      <c r="AZ24" s="532"/>
      <c r="BA24" s="532"/>
      <c r="BB24" s="532"/>
      <c r="BC24" s="532"/>
      <c r="BD24" s="532"/>
      <c r="BE24" s="532"/>
      <c r="BF24" s="532"/>
      <c r="BG24" s="532"/>
      <c r="BH24" s="532"/>
      <c r="BI24" s="532"/>
      <c r="BJ24" s="532"/>
      <c r="BK24" s="532"/>
      <c r="BL24" s="532"/>
      <c r="BM24" s="532"/>
      <c r="BN24" s="532"/>
    </row>
    <row r="25" spans="1:66" ht="12.75" customHeight="1" x14ac:dyDescent="0.2">
      <c r="A25" s="373">
        <v>7</v>
      </c>
      <c r="B25" s="679" t="s">
        <v>1225</v>
      </c>
      <c r="C25" s="277">
        <f t="shared" si="4"/>
        <v>3890020.1830599997</v>
      </c>
      <c r="D25" s="279"/>
      <c r="E25" s="279"/>
      <c r="F25" s="279"/>
      <c r="G25" s="279"/>
      <c r="H25" s="279"/>
      <c r="I25" s="279"/>
      <c r="J25" s="279"/>
      <c r="K25" s="279"/>
      <c r="L25" s="279"/>
      <c r="M25" s="405">
        <v>3808517.9</v>
      </c>
      <c r="N25" s="279"/>
      <c r="O25" s="279"/>
      <c r="P25" s="279"/>
      <c r="Q25" s="279"/>
      <c r="R25" s="279"/>
      <c r="S25" s="279"/>
      <c r="T25" s="288"/>
      <c r="U25" s="279">
        <f t="shared" si="5"/>
        <v>81502.283060000002</v>
      </c>
      <c r="V25" s="483">
        <v>2025</v>
      </c>
    </row>
    <row r="26" spans="1:66" ht="12.75" customHeight="1" x14ac:dyDescent="0.2">
      <c r="A26" s="465">
        <v>8</v>
      </c>
      <c r="B26" s="679" t="s">
        <v>1371</v>
      </c>
      <c r="C26" s="277">
        <f t="shared" si="4"/>
        <v>2668747.6261999998</v>
      </c>
      <c r="D26" s="279"/>
      <c r="E26" s="279"/>
      <c r="F26" s="279"/>
      <c r="G26" s="279"/>
      <c r="H26" s="279"/>
      <c r="I26" s="279"/>
      <c r="J26" s="279"/>
      <c r="K26" s="279"/>
      <c r="L26" s="279"/>
      <c r="M26" s="405">
        <v>2612833</v>
      </c>
      <c r="N26" s="279"/>
      <c r="O26" s="279"/>
      <c r="P26" s="279"/>
      <c r="Q26" s="279"/>
      <c r="R26" s="279"/>
      <c r="S26" s="279"/>
      <c r="T26" s="288"/>
      <c r="U26" s="279">
        <f t="shared" si="5"/>
        <v>55914.626200000006</v>
      </c>
      <c r="V26" s="483">
        <v>2025</v>
      </c>
    </row>
    <row r="27" spans="1:66" ht="12.75" customHeight="1" x14ac:dyDescent="0.2">
      <c r="A27" s="373">
        <v>9</v>
      </c>
      <c r="B27" s="403" t="s">
        <v>1369</v>
      </c>
      <c r="C27" s="277">
        <f t="shared" si="4"/>
        <v>2785466.0684000002</v>
      </c>
      <c r="D27" s="279"/>
      <c r="E27" s="279"/>
      <c r="F27" s="279"/>
      <c r="G27" s="279"/>
      <c r="H27" s="279"/>
      <c r="I27" s="279"/>
      <c r="J27" s="279"/>
      <c r="K27" s="279"/>
      <c r="L27" s="279"/>
      <c r="M27" s="405">
        <v>2727106</v>
      </c>
      <c r="N27" s="279"/>
      <c r="O27" s="279"/>
      <c r="P27" s="279"/>
      <c r="Q27" s="279"/>
      <c r="R27" s="279"/>
      <c r="S27" s="279"/>
      <c r="T27" s="288"/>
      <c r="U27" s="279">
        <f t="shared" si="5"/>
        <v>58360.068400000004</v>
      </c>
      <c r="V27" s="483">
        <v>2025</v>
      </c>
    </row>
    <row r="28" spans="1:66" ht="12.75" customHeight="1" x14ac:dyDescent="0.2">
      <c r="A28" s="465">
        <v>10</v>
      </c>
      <c r="B28" s="403" t="s">
        <v>1226</v>
      </c>
      <c r="C28" s="277">
        <f t="shared" si="4"/>
        <v>11797170</v>
      </c>
      <c r="D28" s="279"/>
      <c r="E28" s="279"/>
      <c r="F28" s="279"/>
      <c r="G28" s="279"/>
      <c r="H28" s="279"/>
      <c r="I28" s="279"/>
      <c r="J28" s="279"/>
      <c r="K28" s="279"/>
      <c r="L28" s="279"/>
      <c r="M28" s="288">
        <v>11550000</v>
      </c>
      <c r="N28" s="279"/>
      <c r="O28" s="279"/>
      <c r="P28" s="279"/>
      <c r="Q28" s="279"/>
      <c r="R28" s="279"/>
      <c r="S28" s="279"/>
      <c r="T28" s="288"/>
      <c r="U28" s="279">
        <f t="shared" si="5"/>
        <v>247170.00000000003</v>
      </c>
      <c r="V28" s="483">
        <v>2025</v>
      </c>
    </row>
    <row r="29" spans="1:66" ht="12.75" customHeight="1" x14ac:dyDescent="0.2">
      <c r="A29" s="373">
        <v>11</v>
      </c>
      <c r="B29" s="403" t="s">
        <v>1227</v>
      </c>
      <c r="C29" s="277">
        <f t="shared" si="4"/>
        <v>7490934.9039980005</v>
      </c>
      <c r="D29" s="279"/>
      <c r="E29" s="279"/>
      <c r="F29" s="279"/>
      <c r="G29" s="279"/>
      <c r="H29" s="279"/>
      <c r="I29" s="279"/>
      <c r="J29" s="279"/>
      <c r="K29" s="279"/>
      <c r="L29" s="279"/>
      <c r="M29" s="288">
        <v>7333987.5700000003</v>
      </c>
      <c r="N29" s="279"/>
      <c r="O29" s="279"/>
      <c r="P29" s="279"/>
      <c r="Q29" s="279"/>
      <c r="R29" s="279"/>
      <c r="S29" s="279"/>
      <c r="T29" s="288"/>
      <c r="U29" s="279">
        <f t="shared" si="5"/>
        <v>156947.33399800002</v>
      </c>
      <c r="V29" s="483">
        <v>2025</v>
      </c>
    </row>
    <row r="30" spans="1:66" ht="12.75" customHeight="1" x14ac:dyDescent="0.2">
      <c r="A30" s="465">
        <v>12</v>
      </c>
      <c r="B30" s="403" t="s">
        <v>1363</v>
      </c>
      <c r="C30" s="277">
        <f t="shared" si="4"/>
        <v>7183931.1024000002</v>
      </c>
      <c r="D30" s="279"/>
      <c r="E30" s="279"/>
      <c r="F30" s="279"/>
      <c r="G30" s="279"/>
      <c r="H30" s="279"/>
      <c r="I30" s="279"/>
      <c r="J30" s="279"/>
      <c r="K30" s="279"/>
      <c r="L30" s="279"/>
      <c r="M30" s="288">
        <v>7033416</v>
      </c>
      <c r="N30" s="279"/>
      <c r="O30" s="279"/>
      <c r="P30" s="279"/>
      <c r="Q30" s="279"/>
      <c r="R30" s="279"/>
      <c r="S30" s="279"/>
      <c r="T30" s="288"/>
      <c r="U30" s="279">
        <f t="shared" si="5"/>
        <v>150515.1024</v>
      </c>
      <c r="V30" s="483">
        <v>2025</v>
      </c>
    </row>
    <row r="31" spans="1:66" ht="12.75" customHeight="1" x14ac:dyDescent="0.2">
      <c r="A31" s="373">
        <v>13</v>
      </c>
      <c r="B31" s="403" t="s">
        <v>1361</v>
      </c>
      <c r="C31" s="277">
        <f t="shared" si="4"/>
        <v>2209620.2799999998</v>
      </c>
      <c r="D31" s="279">
        <v>19023.79</v>
      </c>
      <c r="E31" s="279"/>
      <c r="F31" s="279"/>
      <c r="G31" s="279"/>
      <c r="H31" s="279"/>
      <c r="I31" s="279"/>
      <c r="J31" s="279"/>
      <c r="K31" s="279"/>
      <c r="L31" s="279"/>
      <c r="M31" s="288">
        <v>2165528.73</v>
      </c>
      <c r="N31" s="279"/>
      <c r="O31" s="279"/>
      <c r="P31" s="279"/>
      <c r="Q31" s="279"/>
      <c r="R31" s="279"/>
      <c r="S31" s="279"/>
      <c r="T31" s="288"/>
      <c r="U31" s="279">
        <v>25067.759999999998</v>
      </c>
      <c r="V31" s="483">
        <v>2025</v>
      </c>
    </row>
    <row r="32" spans="1:66" ht="12.75" customHeight="1" x14ac:dyDescent="0.2">
      <c r="A32" s="465">
        <v>14</v>
      </c>
      <c r="B32" s="403" t="s">
        <v>1359</v>
      </c>
      <c r="C32" s="277">
        <f t="shared" si="4"/>
        <v>2763018.7606000002</v>
      </c>
      <c r="D32" s="279"/>
      <c r="E32" s="279"/>
      <c r="F32" s="279"/>
      <c r="G32" s="279"/>
      <c r="H32" s="279"/>
      <c r="I32" s="279"/>
      <c r="J32" s="279"/>
      <c r="K32" s="279"/>
      <c r="L32" s="279"/>
      <c r="M32" s="288">
        <v>2705129</v>
      </c>
      <c r="N32" s="279"/>
      <c r="O32" s="279"/>
      <c r="P32" s="279"/>
      <c r="Q32" s="279"/>
      <c r="R32" s="279"/>
      <c r="S32" s="279"/>
      <c r="T32" s="288"/>
      <c r="U32" s="279">
        <f>M32*2.14%</f>
        <v>57889.760600000009</v>
      </c>
      <c r="V32" s="483">
        <v>2025</v>
      </c>
    </row>
    <row r="33" spans="1:22" ht="12.75" customHeight="1" x14ac:dyDescent="0.2">
      <c r="A33" s="465">
        <v>15</v>
      </c>
      <c r="B33" s="403" t="s">
        <v>1357</v>
      </c>
      <c r="C33" s="277">
        <f t="shared" si="4"/>
        <v>5457841.0741320001</v>
      </c>
      <c r="D33" s="279"/>
      <c r="E33" s="279"/>
      <c r="F33" s="279"/>
      <c r="G33" s="279"/>
      <c r="H33" s="279"/>
      <c r="I33" s="279"/>
      <c r="J33" s="279"/>
      <c r="K33" s="279"/>
      <c r="L33" s="279"/>
      <c r="M33" s="288">
        <v>5343490.38</v>
      </c>
      <c r="N33" s="279"/>
      <c r="O33" s="279"/>
      <c r="P33" s="279"/>
      <c r="Q33" s="279"/>
      <c r="R33" s="279"/>
      <c r="S33" s="279"/>
      <c r="T33" s="288"/>
      <c r="U33" s="279">
        <f>M33*2.14%</f>
        <v>114350.694132</v>
      </c>
      <c r="V33" s="483">
        <v>2025</v>
      </c>
    </row>
    <row r="34" spans="1:22" ht="12.75" customHeight="1" x14ac:dyDescent="0.2">
      <c r="A34" s="373">
        <v>16</v>
      </c>
      <c r="B34" s="403" t="s">
        <v>1355</v>
      </c>
      <c r="C34" s="277">
        <f t="shared" si="4"/>
        <v>2332669.13</v>
      </c>
      <c r="D34" s="279"/>
      <c r="E34" s="279"/>
      <c r="F34" s="279"/>
      <c r="G34" s="279"/>
      <c r="H34" s="279"/>
      <c r="I34" s="279"/>
      <c r="J34" s="279"/>
      <c r="K34" s="279"/>
      <c r="L34" s="279"/>
      <c r="M34" s="279">
        <v>2305133.9</v>
      </c>
      <c r="N34" s="279"/>
      <c r="O34" s="279"/>
      <c r="P34" s="279"/>
      <c r="Q34" s="279"/>
      <c r="R34" s="279"/>
      <c r="S34" s="279"/>
      <c r="T34" s="288"/>
      <c r="U34" s="279">
        <v>27535.23</v>
      </c>
      <c r="V34" s="483">
        <v>2025</v>
      </c>
    </row>
    <row r="35" spans="1:22" ht="12.75" customHeight="1" x14ac:dyDescent="0.2">
      <c r="A35" s="465">
        <v>17</v>
      </c>
      <c r="B35" s="403" t="s">
        <v>1353</v>
      </c>
      <c r="C35" s="277">
        <f t="shared" si="4"/>
        <v>6242408.6679999996</v>
      </c>
      <c r="D35" s="279"/>
      <c r="E35" s="279"/>
      <c r="F35" s="279"/>
      <c r="G35" s="279"/>
      <c r="H35" s="279"/>
      <c r="I35" s="279"/>
      <c r="J35" s="279"/>
      <c r="K35" s="279"/>
      <c r="L35" s="279"/>
      <c r="M35" s="279">
        <v>6111620</v>
      </c>
      <c r="N35" s="279"/>
      <c r="O35" s="279"/>
      <c r="P35" s="279"/>
      <c r="Q35" s="279"/>
      <c r="R35" s="279"/>
      <c r="S35" s="279"/>
      <c r="T35" s="288"/>
      <c r="U35" s="279">
        <f>M35*2.14%</f>
        <v>130788.66800000002</v>
      </c>
      <c r="V35" s="483">
        <v>2025</v>
      </c>
    </row>
    <row r="36" spans="1:22" ht="12.75" customHeight="1" x14ac:dyDescent="0.2">
      <c r="A36" s="373">
        <v>18</v>
      </c>
      <c r="B36" s="360" t="s">
        <v>1767</v>
      </c>
      <c r="C36" s="277">
        <f t="shared" si="4"/>
        <v>87282.296825999991</v>
      </c>
      <c r="D36" s="279"/>
      <c r="E36" s="279"/>
      <c r="F36" s="279"/>
      <c r="G36" s="279"/>
      <c r="H36" s="279"/>
      <c r="I36" s="279"/>
      <c r="J36" s="279"/>
      <c r="K36" s="279"/>
      <c r="L36" s="279"/>
      <c r="M36" s="279">
        <v>85453.59</v>
      </c>
      <c r="N36" s="279"/>
      <c r="O36" s="279"/>
      <c r="P36" s="279"/>
      <c r="Q36" s="279"/>
      <c r="R36" s="279"/>
      <c r="S36" s="279"/>
      <c r="T36" s="288"/>
      <c r="U36" s="279">
        <f>M36*2.14%</f>
        <v>1828.7068260000001</v>
      </c>
      <c r="V36" s="483">
        <v>2025</v>
      </c>
    </row>
    <row r="37" spans="1:22" ht="12.75" customHeight="1" x14ac:dyDescent="0.2">
      <c r="A37" s="465">
        <v>19</v>
      </c>
      <c r="B37" s="403" t="s">
        <v>1351</v>
      </c>
      <c r="C37" s="277">
        <f t="shared" si="4"/>
        <v>7964324.3161800001</v>
      </c>
      <c r="D37" s="279"/>
      <c r="E37" s="279"/>
      <c r="F37" s="279"/>
      <c r="G37" s="279"/>
      <c r="H37" s="279"/>
      <c r="I37" s="279"/>
      <c r="J37" s="279"/>
      <c r="K37" s="279"/>
      <c r="L37" s="279"/>
      <c r="M37" s="279">
        <v>7797458.7000000002</v>
      </c>
      <c r="N37" s="279"/>
      <c r="O37" s="279"/>
      <c r="P37" s="279"/>
      <c r="Q37" s="279"/>
      <c r="R37" s="279"/>
      <c r="S37" s="279"/>
      <c r="T37" s="288"/>
      <c r="U37" s="279">
        <f>M37*2.14%</f>
        <v>166865.61618000001</v>
      </c>
      <c r="V37" s="483">
        <v>2025</v>
      </c>
    </row>
    <row r="38" spans="1:22" ht="12.75" customHeight="1" x14ac:dyDescent="0.2">
      <c r="A38" s="373">
        <v>20</v>
      </c>
      <c r="B38" s="403" t="s">
        <v>1347</v>
      </c>
      <c r="C38" s="277">
        <f t="shared" si="4"/>
        <v>5325983.9000000004</v>
      </c>
      <c r="D38" s="279"/>
      <c r="E38" s="279"/>
      <c r="F38" s="279"/>
      <c r="G38" s="279"/>
      <c r="H38" s="279"/>
      <c r="I38" s="279"/>
      <c r="J38" s="279"/>
      <c r="K38" s="279"/>
      <c r="L38" s="279"/>
      <c r="M38" s="279">
        <v>5263115.08</v>
      </c>
      <c r="N38" s="279"/>
      <c r="O38" s="279"/>
      <c r="P38" s="279"/>
      <c r="Q38" s="279"/>
      <c r="R38" s="279"/>
      <c r="S38" s="279"/>
      <c r="T38" s="288"/>
      <c r="U38" s="279">
        <v>62868.82</v>
      </c>
      <c r="V38" s="483">
        <v>2025</v>
      </c>
    </row>
    <row r="39" spans="1:22" ht="12.75" customHeight="1" x14ac:dyDescent="0.2">
      <c r="A39" s="465">
        <v>21</v>
      </c>
      <c r="B39" s="403" t="s">
        <v>1345</v>
      </c>
      <c r="C39" s="277">
        <f t="shared" si="4"/>
        <v>2787250.4542</v>
      </c>
      <c r="D39" s="279"/>
      <c r="E39" s="279"/>
      <c r="F39" s="279"/>
      <c r="G39" s="279"/>
      <c r="H39" s="279"/>
      <c r="I39" s="279"/>
      <c r="J39" s="279"/>
      <c r="K39" s="279"/>
      <c r="L39" s="279"/>
      <c r="M39" s="279">
        <v>2728853</v>
      </c>
      <c r="N39" s="279"/>
      <c r="O39" s="279"/>
      <c r="P39" s="279"/>
      <c r="Q39" s="279"/>
      <c r="R39" s="279"/>
      <c r="S39" s="279"/>
      <c r="T39" s="288"/>
      <c r="U39" s="279">
        <f>M39*2.14%</f>
        <v>58397.454200000007</v>
      </c>
      <c r="V39" s="483">
        <v>2025</v>
      </c>
    </row>
    <row r="40" spans="1:22" ht="12.75" customHeight="1" x14ac:dyDescent="0.2">
      <c r="A40" s="373">
        <v>22</v>
      </c>
      <c r="B40" s="403" t="s">
        <v>1343</v>
      </c>
      <c r="C40" s="277">
        <f t="shared" si="4"/>
        <v>3791721.7787711998</v>
      </c>
      <c r="D40" s="279"/>
      <c r="E40" s="279"/>
      <c r="F40" s="279"/>
      <c r="G40" s="279"/>
      <c r="H40" s="279"/>
      <c r="I40" s="279"/>
      <c r="J40" s="279"/>
      <c r="K40" s="279"/>
      <c r="L40" s="279"/>
      <c r="M40" s="279">
        <v>3712279.0079999999</v>
      </c>
      <c r="N40" s="279"/>
      <c r="O40" s="279"/>
      <c r="P40" s="279"/>
      <c r="Q40" s="279"/>
      <c r="R40" s="279"/>
      <c r="S40" s="279"/>
      <c r="T40" s="288"/>
      <c r="U40" s="279">
        <f>M40*2.14%</f>
        <v>79442.770771200012</v>
      </c>
      <c r="V40" s="483">
        <v>2025</v>
      </c>
    </row>
    <row r="41" spans="1:22" ht="12.75" customHeight="1" x14ac:dyDescent="0.2">
      <c r="A41" s="465">
        <v>23</v>
      </c>
      <c r="B41" s="403" t="s">
        <v>1404</v>
      </c>
      <c r="C41" s="277">
        <f>D41+E41+F41+G41+H41+I41+K41+M41+O41+Q41+R41+S41+T41+U41</f>
        <v>12188214.4598216</v>
      </c>
      <c r="D41" s="653"/>
      <c r="E41" s="349"/>
      <c r="F41" s="349"/>
      <c r="G41" s="349"/>
      <c r="H41" s="349"/>
      <c r="I41" s="349"/>
      <c r="J41" s="653"/>
      <c r="K41" s="653"/>
      <c r="L41" s="654"/>
      <c r="M41" s="279">
        <v>11679779.244000001</v>
      </c>
      <c r="N41" s="653"/>
      <c r="O41" s="653"/>
      <c r="P41" s="349"/>
      <c r="Q41" s="349"/>
      <c r="R41" s="349"/>
      <c r="S41" s="653"/>
      <c r="T41" s="349">
        <v>258487.94</v>
      </c>
      <c r="U41" s="279">
        <f>M41*2.14%</f>
        <v>249947.27582160005</v>
      </c>
      <c r="V41" s="483">
        <v>2025</v>
      </c>
    </row>
    <row r="42" spans="1:22" ht="12.75" customHeight="1" x14ac:dyDescent="0.2">
      <c r="A42" s="373">
        <v>24</v>
      </c>
      <c r="B42" s="403" t="s">
        <v>1400</v>
      </c>
      <c r="C42" s="277">
        <f>D42+E42+F42+G42+H42+I42+K43+M42+O42+Q42+R42+S42+T42+U42</f>
        <v>14552832.290050998</v>
      </c>
      <c r="D42" s="653"/>
      <c r="E42" s="349"/>
      <c r="F42" s="349"/>
      <c r="G42" s="349"/>
      <c r="H42" s="349"/>
      <c r="I42" s="349"/>
      <c r="J42" s="653"/>
      <c r="L42" s="654"/>
      <c r="M42" s="266">
        <v>14026396.964999998</v>
      </c>
      <c r="N42" s="653"/>
      <c r="O42" s="653"/>
      <c r="P42" s="349"/>
      <c r="Q42" s="349"/>
      <c r="R42" s="349"/>
      <c r="S42" s="653"/>
      <c r="T42" s="349">
        <v>226270.43</v>
      </c>
      <c r="U42" s="279">
        <f>M42*2.14%</f>
        <v>300164.895051</v>
      </c>
      <c r="V42" s="483">
        <v>2025</v>
      </c>
    </row>
    <row r="43" spans="1:22" ht="12.75" customHeight="1" x14ac:dyDescent="0.2">
      <c r="A43" s="465">
        <v>25</v>
      </c>
      <c r="B43" s="348" t="s">
        <v>1398</v>
      </c>
      <c r="C43" s="277">
        <f>SUM(D43:U43)</f>
        <v>5572408.6500000004</v>
      </c>
      <c r="D43" s="277">
        <v>37549.89</v>
      </c>
      <c r="E43" s="277"/>
      <c r="F43" s="277"/>
      <c r="G43" s="277"/>
      <c r="H43" s="277"/>
      <c r="I43" s="277">
        <v>298194.8</v>
      </c>
      <c r="J43" s="277"/>
      <c r="K43" s="653"/>
      <c r="L43" s="277"/>
      <c r="M43" s="266">
        <v>5173445.95</v>
      </c>
      <c r="N43" s="277"/>
      <c r="O43" s="277"/>
      <c r="P43" s="277"/>
      <c r="Q43" s="277"/>
      <c r="R43" s="277"/>
      <c r="S43" s="277"/>
      <c r="T43" s="266"/>
      <c r="U43" s="279">
        <v>63218.01</v>
      </c>
      <c r="V43" s="483">
        <v>2025</v>
      </c>
    </row>
    <row r="44" spans="1:22" ht="12.75" customHeight="1" x14ac:dyDescent="0.2">
      <c r="A44" s="465">
        <v>26</v>
      </c>
      <c r="B44" s="348" t="s">
        <v>1396</v>
      </c>
      <c r="C44" s="277">
        <f t="shared" ref="C44:C52" si="7">D44+E44+F44+G44+H44+I44+K44+M44+O44+Q44+R44+S44+T44+U44</f>
        <v>8551662.2842791993</v>
      </c>
      <c r="D44" s="481"/>
      <c r="E44" s="408"/>
      <c r="F44" s="408"/>
      <c r="G44" s="408"/>
      <c r="H44" s="408"/>
      <c r="I44" s="408"/>
      <c r="J44" s="481"/>
      <c r="K44" s="481"/>
      <c r="L44" s="482"/>
      <c r="M44" s="266">
        <v>8243801.2280000001</v>
      </c>
      <c r="N44" s="481"/>
      <c r="O44" s="481"/>
      <c r="P44" s="408"/>
      <c r="Q44" s="408"/>
      <c r="R44" s="408"/>
      <c r="S44" s="481"/>
      <c r="T44" s="408">
        <v>131443.71</v>
      </c>
      <c r="U44" s="277">
        <f t="shared" ref="U44:U49" si="8">M44*2.14%</f>
        <v>176417.34627920002</v>
      </c>
      <c r="V44" s="483">
        <v>2025</v>
      </c>
    </row>
    <row r="45" spans="1:22" ht="12.75" customHeight="1" x14ac:dyDescent="0.2">
      <c r="A45" s="373">
        <v>27</v>
      </c>
      <c r="B45" s="348" t="s">
        <v>1394</v>
      </c>
      <c r="C45" s="277">
        <f t="shared" si="7"/>
        <v>9852528.2945957985</v>
      </c>
      <c r="D45" s="481"/>
      <c r="E45" s="408"/>
      <c r="F45" s="408"/>
      <c r="G45" s="408"/>
      <c r="H45" s="408"/>
      <c r="I45" s="408"/>
      <c r="J45" s="481"/>
      <c r="K45" s="481"/>
      <c r="L45" s="482"/>
      <c r="M45" s="266">
        <v>9435756.8969999999</v>
      </c>
      <c r="N45" s="481"/>
      <c r="O45" s="481"/>
      <c r="P45" s="408"/>
      <c r="Q45" s="408"/>
      <c r="R45" s="408"/>
      <c r="S45" s="481"/>
      <c r="T45" s="408">
        <v>214846.2</v>
      </c>
      <c r="U45" s="277">
        <f t="shared" si="8"/>
        <v>201925.19759580001</v>
      </c>
      <c r="V45" s="483">
        <v>2025</v>
      </c>
    </row>
    <row r="46" spans="1:22" ht="12.75" customHeight="1" x14ac:dyDescent="0.2">
      <c r="A46" s="465">
        <v>28</v>
      </c>
      <c r="B46" s="348" t="s">
        <v>1392</v>
      </c>
      <c r="C46" s="277">
        <f t="shared" si="7"/>
        <v>8492989.0798039995</v>
      </c>
      <c r="D46" s="481"/>
      <c r="E46" s="408"/>
      <c r="F46" s="408"/>
      <c r="G46" s="408"/>
      <c r="H46" s="408"/>
      <c r="I46" s="408"/>
      <c r="J46" s="481"/>
      <c r="K46" s="481"/>
      <c r="L46" s="482"/>
      <c r="M46" s="266">
        <v>7981501.8600000003</v>
      </c>
      <c r="N46" s="481"/>
      <c r="O46" s="481"/>
      <c r="P46" s="408"/>
      <c r="Q46" s="408"/>
      <c r="R46" s="408"/>
      <c r="S46" s="481"/>
      <c r="T46" s="408">
        <v>340683.08</v>
      </c>
      <c r="U46" s="277">
        <f t="shared" si="8"/>
        <v>170804.13980400003</v>
      </c>
      <c r="V46" s="483">
        <v>2025</v>
      </c>
    </row>
    <row r="47" spans="1:22" ht="12.75" customHeight="1" x14ac:dyDescent="0.2">
      <c r="A47" s="373">
        <v>29</v>
      </c>
      <c r="B47" s="456" t="s">
        <v>188</v>
      </c>
      <c r="C47" s="277">
        <f t="shared" si="7"/>
        <v>6858917.8522440009</v>
      </c>
      <c r="D47" s="481"/>
      <c r="E47" s="408"/>
      <c r="F47" s="408"/>
      <c r="G47" s="408"/>
      <c r="H47" s="408"/>
      <c r="I47" s="408"/>
      <c r="J47" s="481"/>
      <c r="K47" s="481"/>
      <c r="L47" s="482"/>
      <c r="M47" s="266">
        <v>6474716.4600000009</v>
      </c>
      <c r="N47" s="481"/>
      <c r="O47" s="481"/>
      <c r="P47" s="408"/>
      <c r="Q47" s="408"/>
      <c r="R47" s="408"/>
      <c r="S47" s="481"/>
      <c r="T47" s="408">
        <v>245642.46</v>
      </c>
      <c r="U47" s="277">
        <f t="shared" si="8"/>
        <v>138558.93224400003</v>
      </c>
      <c r="V47" s="483">
        <v>2025</v>
      </c>
    </row>
    <row r="48" spans="1:22" ht="12.75" customHeight="1" x14ac:dyDescent="0.2">
      <c r="A48" s="465">
        <v>30</v>
      </c>
      <c r="B48" s="456" t="s">
        <v>1389</v>
      </c>
      <c r="C48" s="277">
        <f t="shared" si="7"/>
        <v>5577844.6482730005</v>
      </c>
      <c r="D48" s="481"/>
      <c r="E48" s="408"/>
      <c r="F48" s="408"/>
      <c r="G48" s="408"/>
      <c r="H48" s="408"/>
      <c r="I48" s="408"/>
      <c r="J48" s="481"/>
      <c r="K48" s="481"/>
      <c r="L48" s="482"/>
      <c r="M48" s="266">
        <v>5265556.6950000003</v>
      </c>
      <c r="N48" s="481"/>
      <c r="O48" s="481"/>
      <c r="P48" s="408"/>
      <c r="Q48" s="408"/>
      <c r="R48" s="408"/>
      <c r="S48" s="481"/>
      <c r="T48" s="408">
        <v>199605.04</v>
      </c>
      <c r="U48" s="277">
        <f t="shared" si="8"/>
        <v>112682.91327300001</v>
      </c>
      <c r="V48" s="483">
        <v>2025</v>
      </c>
    </row>
    <row r="49" spans="1:22" ht="12.75" customHeight="1" x14ac:dyDescent="0.2">
      <c r="A49" s="373">
        <v>31</v>
      </c>
      <c r="B49" s="456" t="s">
        <v>1196</v>
      </c>
      <c r="C49" s="277">
        <f t="shared" si="7"/>
        <v>16862470.739048611</v>
      </c>
      <c r="D49" s="277"/>
      <c r="E49" s="277"/>
      <c r="F49" s="277"/>
      <c r="G49" s="277"/>
      <c r="H49" s="277"/>
      <c r="I49" s="277"/>
      <c r="J49" s="277"/>
      <c r="K49" s="277"/>
      <c r="L49" s="277"/>
      <c r="M49" s="266">
        <v>15508950.411149999</v>
      </c>
      <c r="N49" s="277"/>
      <c r="O49" s="277"/>
      <c r="P49" s="277"/>
      <c r="Q49" s="277"/>
      <c r="R49" s="277"/>
      <c r="S49" s="277"/>
      <c r="T49" s="266">
        <v>1021628.7890999999</v>
      </c>
      <c r="U49" s="277">
        <f t="shared" si="8"/>
        <v>331891.53879861004</v>
      </c>
      <c r="V49" s="483">
        <v>2025</v>
      </c>
    </row>
    <row r="50" spans="1:22" ht="12.75" customHeight="1" x14ac:dyDescent="0.2">
      <c r="A50" s="465">
        <v>32</v>
      </c>
      <c r="B50" s="456" t="s">
        <v>1387</v>
      </c>
      <c r="C50" s="277">
        <f t="shared" si="7"/>
        <v>550249.81000000006</v>
      </c>
      <c r="D50" s="481"/>
      <c r="E50" s="408"/>
      <c r="F50" s="408"/>
      <c r="G50" s="408"/>
      <c r="H50" s="408"/>
      <c r="I50" s="408"/>
      <c r="J50" s="481"/>
      <c r="K50" s="481"/>
      <c r="L50" s="482"/>
      <c r="M50" s="655"/>
      <c r="N50" s="481"/>
      <c r="O50" s="481"/>
      <c r="P50" s="408"/>
      <c r="Q50" s="408"/>
      <c r="R50" s="408"/>
      <c r="S50" s="481"/>
      <c r="T50" s="408">
        <v>550249.81000000006</v>
      </c>
      <c r="U50" s="408"/>
      <c r="V50" s="483">
        <v>2025</v>
      </c>
    </row>
    <row r="51" spans="1:22" ht="12.75" customHeight="1" x14ac:dyDescent="0.2">
      <c r="A51" s="373">
        <v>33</v>
      </c>
      <c r="B51" s="456" t="s">
        <v>1385</v>
      </c>
      <c r="C51" s="277">
        <f t="shared" si="7"/>
        <v>956666.78</v>
      </c>
      <c r="D51" s="481"/>
      <c r="E51" s="408"/>
      <c r="F51" s="408"/>
      <c r="G51" s="408"/>
      <c r="H51" s="408"/>
      <c r="I51" s="408"/>
      <c r="J51" s="481"/>
      <c r="K51" s="481"/>
      <c r="L51" s="482"/>
      <c r="M51" s="655"/>
      <c r="N51" s="481"/>
      <c r="O51" s="481"/>
      <c r="P51" s="408"/>
      <c r="Q51" s="408"/>
      <c r="R51" s="408"/>
      <c r="S51" s="481"/>
      <c r="T51" s="408">
        <v>956666.78</v>
      </c>
      <c r="U51" s="408"/>
      <c r="V51" s="483">
        <v>2025</v>
      </c>
    </row>
    <row r="52" spans="1:22" ht="12.75" customHeight="1" x14ac:dyDescent="0.2">
      <c r="A52" s="465">
        <v>34</v>
      </c>
      <c r="B52" s="456" t="s">
        <v>1383</v>
      </c>
      <c r="C52" s="277">
        <f t="shared" si="7"/>
        <v>1323256.3600000001</v>
      </c>
      <c r="D52" s="481"/>
      <c r="E52" s="408"/>
      <c r="F52" s="408"/>
      <c r="G52" s="408"/>
      <c r="H52" s="408"/>
      <c r="I52" s="408"/>
      <c r="J52" s="481"/>
      <c r="K52" s="481"/>
      <c r="L52" s="482"/>
      <c r="M52" s="655"/>
      <c r="N52" s="481"/>
      <c r="O52" s="481"/>
      <c r="P52" s="408"/>
      <c r="Q52" s="408"/>
      <c r="R52" s="408"/>
      <c r="S52" s="481"/>
      <c r="T52" s="408">
        <v>1323256.3600000001</v>
      </c>
      <c r="U52" s="408"/>
      <c r="V52" s="483">
        <v>2025</v>
      </c>
    </row>
    <row r="53" spans="1:22" ht="12.75" customHeight="1" x14ac:dyDescent="0.2">
      <c r="A53" s="373">
        <v>35</v>
      </c>
      <c r="B53" s="521" t="s">
        <v>1771</v>
      </c>
      <c r="C53" s="277">
        <f>SUM(D53:U53)</f>
        <v>343242.02</v>
      </c>
      <c r="D53" s="277"/>
      <c r="E53" s="277"/>
      <c r="F53" s="277"/>
      <c r="G53" s="277"/>
      <c r="H53" s="277"/>
      <c r="I53" s="277"/>
      <c r="J53" s="277"/>
      <c r="K53" s="277"/>
      <c r="L53" s="277"/>
      <c r="M53" s="210">
        <v>339348</v>
      </c>
      <c r="N53" s="277"/>
      <c r="O53" s="277"/>
      <c r="P53" s="277"/>
      <c r="Q53" s="277"/>
      <c r="R53" s="277"/>
      <c r="S53" s="277"/>
      <c r="T53" s="266"/>
      <c r="U53" s="277">
        <v>3894.02</v>
      </c>
      <c r="V53" s="483">
        <v>2025</v>
      </c>
    </row>
    <row r="54" spans="1:22" ht="12.75" customHeight="1" x14ac:dyDescent="0.2">
      <c r="A54" s="465">
        <v>36</v>
      </c>
      <c r="B54" s="456" t="s">
        <v>1381</v>
      </c>
      <c r="C54" s="277">
        <f>D54+E54+F54+G54+H54+I54+K54+M54+O54+Q54+R54+S54+T54+U54</f>
        <v>1206498.1599999999</v>
      </c>
      <c r="D54" s="481"/>
      <c r="E54" s="408"/>
      <c r="F54" s="408"/>
      <c r="G54" s="408"/>
      <c r="H54" s="408"/>
      <c r="I54" s="408"/>
      <c r="J54" s="481"/>
      <c r="K54" s="481"/>
      <c r="L54" s="482"/>
      <c r="M54" s="655"/>
      <c r="N54" s="481"/>
      <c r="O54" s="481"/>
      <c r="P54" s="408"/>
      <c r="Q54" s="408"/>
      <c r="R54" s="408"/>
      <c r="S54" s="481"/>
      <c r="T54" s="408">
        <v>1206498.1599999999</v>
      </c>
      <c r="U54" s="408"/>
      <c r="V54" s="483">
        <v>2025</v>
      </c>
    </row>
    <row r="55" spans="1:22" ht="12.75" customHeight="1" x14ac:dyDescent="0.2">
      <c r="A55" s="465">
        <v>37</v>
      </c>
      <c r="B55" s="456" t="s">
        <v>1379</v>
      </c>
      <c r="C55" s="277">
        <f>SUM(D55:U55)</f>
        <v>12815787.310000001</v>
      </c>
      <c r="D55" s="277"/>
      <c r="E55" s="277"/>
      <c r="F55" s="277"/>
      <c r="G55" s="277"/>
      <c r="H55" s="277"/>
      <c r="I55" s="277"/>
      <c r="J55" s="277"/>
      <c r="K55" s="277"/>
      <c r="L55" s="277"/>
      <c r="M55" s="266">
        <v>12664507.57</v>
      </c>
      <c r="N55" s="277"/>
      <c r="O55" s="277"/>
      <c r="P55" s="277"/>
      <c r="Q55" s="277"/>
      <c r="R55" s="277"/>
      <c r="S55" s="277"/>
      <c r="T55" s="266"/>
      <c r="U55" s="277">
        <v>151279.74</v>
      </c>
      <c r="V55" s="483">
        <v>2025</v>
      </c>
    </row>
    <row r="56" spans="1:22" ht="12.75" customHeight="1" x14ac:dyDescent="0.2">
      <c r="A56" s="373">
        <v>38</v>
      </c>
      <c r="B56" s="456" t="s">
        <v>1377</v>
      </c>
      <c r="C56" s="277">
        <f>SUM(D56:U56)</f>
        <v>12284242.209999999</v>
      </c>
      <c r="D56" s="277"/>
      <c r="E56" s="277"/>
      <c r="F56" s="277"/>
      <c r="G56" s="277"/>
      <c r="H56" s="277"/>
      <c r="I56" s="277"/>
      <c r="J56" s="277"/>
      <c r="K56" s="277"/>
      <c r="L56" s="277"/>
      <c r="M56" s="266">
        <v>12139236.92</v>
      </c>
      <c r="N56" s="277"/>
      <c r="O56" s="277"/>
      <c r="P56" s="277"/>
      <c r="Q56" s="277"/>
      <c r="R56" s="277"/>
      <c r="S56" s="277"/>
      <c r="T56" s="266"/>
      <c r="U56" s="277">
        <v>145005.29</v>
      </c>
      <c r="V56" s="483">
        <v>2025</v>
      </c>
    </row>
    <row r="57" spans="1:22" ht="12.75" customHeight="1" x14ac:dyDescent="0.2">
      <c r="A57" s="465">
        <v>39</v>
      </c>
      <c r="B57" s="456" t="s">
        <v>191</v>
      </c>
      <c r="C57" s="277">
        <f>SUM(D57:U57)</f>
        <v>250427.36039999998</v>
      </c>
      <c r="D57" s="277"/>
      <c r="E57" s="277"/>
      <c r="F57" s="277"/>
      <c r="G57" s="277"/>
      <c r="H57" s="277"/>
      <c r="I57" s="277"/>
      <c r="J57" s="277"/>
      <c r="K57" s="277"/>
      <c r="L57" s="277"/>
      <c r="M57" s="266"/>
      <c r="N57" s="277"/>
      <c r="O57" s="277"/>
      <c r="P57" s="277"/>
      <c r="Q57" s="277"/>
      <c r="R57" s="277"/>
      <c r="S57" s="277"/>
      <c r="T57" s="266">
        <v>250427.36039999998</v>
      </c>
      <c r="U57" s="277"/>
      <c r="V57" s="483">
        <v>2025</v>
      </c>
    </row>
    <row r="58" spans="1:22" ht="12.75" customHeight="1" x14ac:dyDescent="0.2">
      <c r="A58" s="516">
        <v>40</v>
      </c>
      <c r="B58" s="172" t="s">
        <v>253</v>
      </c>
      <c r="C58" s="277">
        <f t="shared" ref="C58:C66" si="9">D58+E58+F58+G58+H58+I58+K58+M58+O58+Q58+R58+S58+T58+U58</f>
        <v>4287985.9000000004</v>
      </c>
      <c r="D58" s="277"/>
      <c r="E58" s="277"/>
      <c r="F58" s="277"/>
      <c r="G58" s="656">
        <v>767000</v>
      </c>
      <c r="H58" s="277"/>
      <c r="I58" s="277"/>
      <c r="J58" s="277"/>
      <c r="K58" s="277"/>
      <c r="L58" s="277"/>
      <c r="M58" s="657">
        <v>3520985.9</v>
      </c>
      <c r="N58" s="277"/>
      <c r="O58" s="277"/>
      <c r="P58" s="277"/>
      <c r="Q58" s="277"/>
      <c r="R58" s="277"/>
      <c r="S58" s="277"/>
      <c r="T58" s="266"/>
      <c r="U58" s="277"/>
      <c r="V58" s="483">
        <v>2025</v>
      </c>
    </row>
    <row r="59" spans="1:22" ht="12.75" customHeight="1" x14ac:dyDescent="0.2">
      <c r="A59" s="517">
        <v>41</v>
      </c>
      <c r="B59" s="172" t="s">
        <v>245</v>
      </c>
      <c r="C59" s="277">
        <f t="shared" si="9"/>
        <v>1348783.3</v>
      </c>
      <c r="D59" s="277"/>
      <c r="E59" s="277"/>
      <c r="F59" s="277"/>
      <c r="G59" s="277"/>
      <c r="H59" s="277"/>
      <c r="I59" s="277"/>
      <c r="J59" s="277"/>
      <c r="K59" s="277"/>
      <c r="L59" s="277"/>
      <c r="M59" s="277"/>
      <c r="N59" s="277"/>
      <c r="O59" s="277"/>
      <c r="P59" s="277"/>
      <c r="Q59" s="277"/>
      <c r="R59" s="277"/>
      <c r="S59" s="277"/>
      <c r="T59" s="266">
        <v>1348783.3</v>
      </c>
      <c r="U59" s="277"/>
      <c r="V59" s="483">
        <v>2025</v>
      </c>
    </row>
    <row r="60" spans="1:22" ht="12.75" customHeight="1" x14ac:dyDescent="0.2">
      <c r="A60" s="516">
        <v>42</v>
      </c>
      <c r="B60" s="333" t="s">
        <v>281</v>
      </c>
      <c r="C60" s="277">
        <f t="shared" si="9"/>
        <v>795000</v>
      </c>
      <c r="D60" s="279"/>
      <c r="E60" s="656">
        <v>795000</v>
      </c>
      <c r="F60" s="279"/>
      <c r="G60" s="279"/>
      <c r="H60" s="279"/>
      <c r="I60" s="279"/>
      <c r="J60" s="279"/>
      <c r="K60" s="279"/>
      <c r="L60" s="279"/>
      <c r="M60" s="279"/>
      <c r="N60" s="279"/>
      <c r="O60" s="279"/>
      <c r="P60" s="279"/>
      <c r="Q60" s="279"/>
      <c r="R60" s="279"/>
      <c r="S60" s="279"/>
      <c r="T60" s="288"/>
      <c r="U60" s="277"/>
      <c r="V60" s="483">
        <v>2025</v>
      </c>
    </row>
    <row r="61" spans="1:22" ht="12.75" customHeight="1" x14ac:dyDescent="0.2">
      <c r="A61" s="517">
        <v>43</v>
      </c>
      <c r="B61" s="333" t="s">
        <v>261</v>
      </c>
      <c r="C61" s="277">
        <f t="shared" si="9"/>
        <v>2666759</v>
      </c>
      <c r="D61" s="658">
        <v>1284415</v>
      </c>
      <c r="E61" s="279"/>
      <c r="F61" s="279"/>
      <c r="G61" s="279"/>
      <c r="H61" s="279"/>
      <c r="I61" s="279"/>
      <c r="J61" s="279"/>
      <c r="K61" s="279"/>
      <c r="L61" s="279"/>
      <c r="M61" s="279"/>
      <c r="N61" s="279"/>
      <c r="O61" s="279"/>
      <c r="P61" s="279"/>
      <c r="Q61" s="656">
        <v>1382344</v>
      </c>
      <c r="R61" s="279"/>
      <c r="S61" s="279"/>
      <c r="T61" s="288"/>
      <c r="U61" s="277"/>
      <c r="V61" s="483">
        <v>2025</v>
      </c>
    </row>
    <row r="62" spans="1:22" ht="12.75" customHeight="1" x14ac:dyDescent="0.2">
      <c r="A62" s="516">
        <v>44</v>
      </c>
      <c r="B62" s="333" t="s">
        <v>206</v>
      </c>
      <c r="C62" s="277">
        <f t="shared" si="9"/>
        <v>953757.6</v>
      </c>
      <c r="D62" s="279"/>
      <c r="E62" s="279"/>
      <c r="F62" s="279"/>
      <c r="G62" s="279"/>
      <c r="H62" s="279"/>
      <c r="I62" s="279"/>
      <c r="J62" s="279"/>
      <c r="K62" s="279"/>
      <c r="L62" s="279"/>
      <c r="M62" s="279"/>
      <c r="N62" s="279"/>
      <c r="O62" s="279"/>
      <c r="P62" s="279"/>
      <c r="Q62" s="279"/>
      <c r="R62" s="279"/>
      <c r="S62" s="279"/>
      <c r="T62" s="288">
        <v>953757.6</v>
      </c>
      <c r="U62" s="277"/>
      <c r="V62" s="483">
        <v>2025</v>
      </c>
    </row>
    <row r="63" spans="1:22" ht="12.75" customHeight="1" x14ac:dyDescent="0.2">
      <c r="A63" s="517">
        <v>45</v>
      </c>
      <c r="B63" s="333" t="s">
        <v>209</v>
      </c>
      <c r="C63" s="277">
        <f t="shared" si="9"/>
        <v>8110959</v>
      </c>
      <c r="D63" s="279"/>
      <c r="E63" s="279"/>
      <c r="F63" s="279"/>
      <c r="G63" s="279"/>
      <c r="H63" s="279"/>
      <c r="I63" s="279"/>
      <c r="J63" s="279"/>
      <c r="K63" s="279"/>
      <c r="L63" s="279"/>
      <c r="M63" s="658">
        <f>6675877+535082</f>
        <v>7210959</v>
      </c>
      <c r="N63" s="279"/>
      <c r="O63" s="279"/>
      <c r="P63" s="279"/>
      <c r="Q63" s="656">
        <v>900000</v>
      </c>
      <c r="R63" s="279"/>
      <c r="S63" s="279"/>
      <c r="T63" s="288"/>
      <c r="U63" s="277"/>
      <c r="V63" s="483">
        <v>2025</v>
      </c>
    </row>
    <row r="64" spans="1:22" ht="12.75" customHeight="1" x14ac:dyDescent="0.2">
      <c r="A64" s="516">
        <v>46</v>
      </c>
      <c r="B64" s="333" t="s">
        <v>292</v>
      </c>
      <c r="C64" s="277">
        <f t="shared" si="9"/>
        <v>1476024</v>
      </c>
      <c r="D64" s="279"/>
      <c r="E64" s="279"/>
      <c r="F64" s="279"/>
      <c r="G64" s="279"/>
      <c r="H64" s="279"/>
      <c r="I64" s="279"/>
      <c r="J64" s="279"/>
      <c r="K64" s="279"/>
      <c r="L64" s="279"/>
      <c r="M64" s="279"/>
      <c r="N64" s="279"/>
      <c r="O64" s="279"/>
      <c r="P64" s="279"/>
      <c r="Q64" s="279"/>
      <c r="R64" s="279"/>
      <c r="S64" s="279"/>
      <c r="T64" s="288">
        <v>1476024</v>
      </c>
      <c r="U64" s="277"/>
      <c r="V64" s="483">
        <v>2025</v>
      </c>
    </row>
    <row r="65" spans="1:66" ht="12.75" customHeight="1" x14ac:dyDescent="0.2">
      <c r="A65" s="517">
        <v>47</v>
      </c>
      <c r="B65" s="333" t="s">
        <v>225</v>
      </c>
      <c r="C65" s="277">
        <f t="shared" si="9"/>
        <v>849039.29999999993</v>
      </c>
      <c r="D65" s="279"/>
      <c r="E65" s="279"/>
      <c r="F65" s="279"/>
      <c r="G65" s="279"/>
      <c r="H65" s="279"/>
      <c r="I65" s="279"/>
      <c r="J65" s="279"/>
      <c r="K65" s="279"/>
      <c r="L65" s="279"/>
      <c r="M65" s="279"/>
      <c r="N65" s="279"/>
      <c r="O65" s="279"/>
      <c r="P65" s="279"/>
      <c r="Q65" s="279"/>
      <c r="R65" s="279"/>
      <c r="S65" s="279"/>
      <c r="T65" s="288">
        <v>849039.29999999993</v>
      </c>
      <c r="U65" s="277"/>
      <c r="V65" s="483">
        <v>2025</v>
      </c>
    </row>
    <row r="66" spans="1:66" ht="12.75" customHeight="1" x14ac:dyDescent="0.2">
      <c r="A66" s="516">
        <v>48</v>
      </c>
      <c r="B66" s="333" t="s">
        <v>231</v>
      </c>
      <c r="C66" s="277">
        <f t="shared" si="9"/>
        <v>498846.58559999999</v>
      </c>
      <c r="D66" s="279"/>
      <c r="E66" s="279"/>
      <c r="F66" s="279"/>
      <c r="G66" s="279"/>
      <c r="H66" s="279"/>
      <c r="I66" s="279"/>
      <c r="J66" s="279"/>
      <c r="K66" s="279"/>
      <c r="L66" s="279"/>
      <c r="M66" s="279"/>
      <c r="N66" s="279"/>
      <c r="O66" s="279"/>
      <c r="P66" s="279"/>
      <c r="Q66" s="279"/>
      <c r="R66" s="279"/>
      <c r="S66" s="279"/>
      <c r="T66" s="288">
        <v>498846.58559999999</v>
      </c>
      <c r="U66" s="277"/>
      <c r="V66" s="483">
        <v>2025</v>
      </c>
    </row>
    <row r="67" spans="1:66" ht="12.75" customHeight="1" x14ac:dyDescent="0.2">
      <c r="A67" s="465">
        <v>49</v>
      </c>
      <c r="B67" s="480" t="s">
        <v>189</v>
      </c>
      <c r="C67" s="277">
        <f>SUM(D67:U67)</f>
        <v>7431993.8321740003</v>
      </c>
      <c r="D67" s="279"/>
      <c r="E67" s="279"/>
      <c r="F67" s="279"/>
      <c r="G67" s="279"/>
      <c r="H67" s="279"/>
      <c r="I67" s="279"/>
      <c r="J67" s="279"/>
      <c r="K67" s="279"/>
      <c r="L67" s="279"/>
      <c r="M67" s="279">
        <v>7276281.4100000001</v>
      </c>
      <c r="N67" s="279"/>
      <c r="O67" s="279"/>
      <c r="P67" s="279"/>
      <c r="Q67" s="279"/>
      <c r="R67" s="279"/>
      <c r="S67" s="279"/>
      <c r="T67" s="288"/>
      <c r="U67" s="279">
        <f>M67*2.14%</f>
        <v>155712.42217400001</v>
      </c>
      <c r="V67" s="483">
        <v>2025</v>
      </c>
    </row>
    <row r="68" spans="1:66" ht="12.75" customHeight="1" x14ac:dyDescent="0.2">
      <c r="A68" s="516">
        <v>50</v>
      </c>
      <c r="B68" s="333" t="s">
        <v>255</v>
      </c>
      <c r="C68" s="277">
        <f t="shared" ref="C68:C73" si="10">D68+E68+F68+G68+H68+I68+K68+M68+O68+Q68+R68+S68+T68+U68</f>
        <v>1474851</v>
      </c>
      <c r="D68" s="279"/>
      <c r="E68" s="279"/>
      <c r="F68" s="279"/>
      <c r="G68" s="279"/>
      <c r="H68" s="279"/>
      <c r="I68" s="279"/>
      <c r="J68" s="279"/>
      <c r="K68" s="658"/>
      <c r="L68" s="279"/>
      <c r="M68" s="658">
        <v>1474851</v>
      </c>
      <c r="N68" s="279"/>
      <c r="O68" s="279"/>
      <c r="P68" s="279"/>
      <c r="Q68" s="279"/>
      <c r="R68" s="279"/>
      <c r="S68" s="279"/>
      <c r="T68" s="288"/>
      <c r="U68" s="277"/>
      <c r="V68" s="483">
        <v>2025</v>
      </c>
    </row>
    <row r="69" spans="1:66" ht="12.75" customHeight="1" x14ac:dyDescent="0.2">
      <c r="A69" s="517">
        <v>51</v>
      </c>
      <c r="B69" s="333" t="s">
        <v>251</v>
      </c>
      <c r="C69" s="277">
        <f t="shared" si="10"/>
        <v>1286704</v>
      </c>
      <c r="D69" s="656">
        <v>1286704</v>
      </c>
      <c r="E69" s="279"/>
      <c r="F69" s="279"/>
      <c r="G69" s="279"/>
      <c r="H69" s="279"/>
      <c r="I69" s="279"/>
      <c r="J69" s="279"/>
      <c r="K69" s="279"/>
      <c r="L69" s="279"/>
      <c r="M69" s="279"/>
      <c r="N69" s="279"/>
      <c r="O69" s="279"/>
      <c r="P69" s="279"/>
      <c r="Q69" s="279"/>
      <c r="R69" s="279"/>
      <c r="S69" s="279"/>
      <c r="T69" s="288"/>
      <c r="U69" s="277"/>
      <c r="V69" s="483">
        <v>2025</v>
      </c>
    </row>
    <row r="70" spans="1:66" ht="12.75" customHeight="1" x14ac:dyDescent="0.2">
      <c r="A70" s="517">
        <v>52</v>
      </c>
      <c r="B70" s="333" t="s">
        <v>257</v>
      </c>
      <c r="C70" s="277">
        <f t="shared" si="10"/>
        <v>1184354</v>
      </c>
      <c r="D70" s="279"/>
      <c r="E70" s="279"/>
      <c r="F70" s="279"/>
      <c r="G70" s="279"/>
      <c r="H70" s="279"/>
      <c r="I70" s="279"/>
      <c r="J70" s="279"/>
      <c r="K70" s="656"/>
      <c r="L70" s="279"/>
      <c r="M70" s="656">
        <v>1184354</v>
      </c>
      <c r="N70" s="279"/>
      <c r="O70" s="279"/>
      <c r="P70" s="279"/>
      <c r="Q70" s="279"/>
      <c r="R70" s="279"/>
      <c r="S70" s="279"/>
      <c r="T70" s="288"/>
      <c r="U70" s="277"/>
      <c r="V70" s="483">
        <v>2025</v>
      </c>
    </row>
    <row r="71" spans="1:66" ht="12.75" customHeight="1" x14ac:dyDescent="0.2">
      <c r="A71" s="516">
        <v>53</v>
      </c>
      <c r="B71" s="333" t="s">
        <v>219</v>
      </c>
      <c r="C71" s="277">
        <f t="shared" si="10"/>
        <v>1287219.6000000001</v>
      </c>
      <c r="D71" s="279"/>
      <c r="E71" s="279"/>
      <c r="F71" s="279"/>
      <c r="G71" s="279"/>
      <c r="H71" s="279"/>
      <c r="I71" s="279"/>
      <c r="J71" s="279"/>
      <c r="K71" s="279"/>
      <c r="L71" s="279"/>
      <c r="M71" s="279"/>
      <c r="N71" s="279"/>
      <c r="O71" s="279"/>
      <c r="P71" s="279"/>
      <c r="Q71" s="279"/>
      <c r="R71" s="279"/>
      <c r="S71" s="279"/>
      <c r="T71" s="288">
        <v>1287219.6000000001</v>
      </c>
      <c r="U71" s="277"/>
      <c r="V71" s="483">
        <v>2025</v>
      </c>
    </row>
    <row r="72" spans="1:66" ht="12.75" customHeight="1" x14ac:dyDescent="0.2">
      <c r="A72" s="465">
        <v>54</v>
      </c>
      <c r="B72" s="403" t="s">
        <v>248</v>
      </c>
      <c r="C72" s="277">
        <f t="shared" si="10"/>
        <v>140310.39600000001</v>
      </c>
      <c r="D72" s="279"/>
      <c r="E72" s="279"/>
      <c r="F72" s="279"/>
      <c r="G72" s="279"/>
      <c r="H72" s="279"/>
      <c r="I72" s="279"/>
      <c r="J72" s="279"/>
      <c r="K72" s="279"/>
      <c r="L72" s="279"/>
      <c r="M72" s="279"/>
      <c r="N72" s="279"/>
      <c r="O72" s="279"/>
      <c r="P72" s="279"/>
      <c r="Q72" s="279"/>
      <c r="R72" s="279"/>
      <c r="S72" s="279"/>
      <c r="T72" s="266">
        <v>140310.39600000001</v>
      </c>
      <c r="U72" s="279"/>
      <c r="V72" s="483">
        <v>2025</v>
      </c>
    </row>
    <row r="73" spans="1:66" ht="12.75" customHeight="1" x14ac:dyDescent="0.2">
      <c r="A73" s="516">
        <v>55</v>
      </c>
      <c r="B73" s="333" t="s">
        <v>277</v>
      </c>
      <c r="C73" s="277">
        <f t="shared" si="10"/>
        <v>164900</v>
      </c>
      <c r="D73" s="279"/>
      <c r="E73" s="279"/>
      <c r="F73" s="279"/>
      <c r="G73" s="279"/>
      <c r="H73" s="279"/>
      <c r="I73" s="279"/>
      <c r="J73" s="279"/>
      <c r="K73" s="658"/>
      <c r="L73" s="279"/>
      <c r="M73" s="658">
        <v>164900</v>
      </c>
      <c r="N73" s="279"/>
      <c r="O73" s="279"/>
      <c r="P73" s="279"/>
      <c r="Q73" s="279"/>
      <c r="R73" s="279"/>
      <c r="S73" s="279"/>
      <c r="T73" s="288"/>
      <c r="U73" s="277"/>
      <c r="V73" s="483">
        <v>2025</v>
      </c>
    </row>
    <row r="74" spans="1:66" s="59" customFormat="1" ht="12.75" customHeight="1" x14ac:dyDescent="0.2">
      <c r="A74" s="593" t="s">
        <v>1099</v>
      </c>
      <c r="B74" s="593"/>
      <c r="C74" s="220">
        <f t="shared" ref="C74:U74" si="11">SUM(C19:C73)</f>
        <v>254034529.87550843</v>
      </c>
      <c r="D74" s="220">
        <f t="shared" si="11"/>
        <v>2627692.6799999997</v>
      </c>
      <c r="E74" s="220">
        <f t="shared" si="11"/>
        <v>795000</v>
      </c>
      <c r="F74" s="220">
        <f t="shared" si="11"/>
        <v>0</v>
      </c>
      <c r="G74" s="220">
        <f t="shared" si="11"/>
        <v>767000</v>
      </c>
      <c r="H74" s="220">
        <f t="shared" si="11"/>
        <v>0</v>
      </c>
      <c r="I74" s="220">
        <f t="shared" si="11"/>
        <v>298194.8</v>
      </c>
      <c r="J74" s="220">
        <f t="shared" si="11"/>
        <v>0</v>
      </c>
      <c r="K74" s="220">
        <f t="shared" si="11"/>
        <v>0</v>
      </c>
      <c r="L74" s="220">
        <f t="shared" si="11"/>
        <v>0</v>
      </c>
      <c r="M74" s="220">
        <f t="shared" si="11"/>
        <v>226615664.06815001</v>
      </c>
      <c r="N74" s="220">
        <f t="shared" si="11"/>
        <v>0</v>
      </c>
      <c r="O74" s="220">
        <f t="shared" si="11"/>
        <v>0</v>
      </c>
      <c r="P74" s="220">
        <f t="shared" si="11"/>
        <v>0</v>
      </c>
      <c r="Q74" s="220">
        <f t="shared" si="11"/>
        <v>2282344</v>
      </c>
      <c r="R74" s="220">
        <f t="shared" si="11"/>
        <v>0</v>
      </c>
      <c r="S74" s="220">
        <f t="shared" si="11"/>
        <v>2095399.8</v>
      </c>
      <c r="T74" s="220">
        <f t="shared" si="11"/>
        <v>14328662.906099999</v>
      </c>
      <c r="U74" s="220">
        <f t="shared" si="11"/>
        <v>4224571.6212584106</v>
      </c>
      <c r="V74" s="220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  <c r="BM74" s="71"/>
      <c r="BN74" s="71"/>
    </row>
    <row r="75" spans="1:66" ht="12.75" customHeight="1" x14ac:dyDescent="0.2">
      <c r="A75" s="372">
        <v>1</v>
      </c>
      <c r="B75" s="348" t="s">
        <v>1387</v>
      </c>
      <c r="C75" s="277">
        <f t="shared" ref="C75:C97" si="12">D75+E75+F75+G75+H75+I75+K75+M75+O75+Q75+R75+S75+T75+U75</f>
        <v>13167069.555488</v>
      </c>
      <c r="D75" s="277"/>
      <c r="E75" s="277"/>
      <c r="F75" s="277"/>
      <c r="G75" s="277"/>
      <c r="H75" s="277"/>
      <c r="I75" s="277"/>
      <c r="J75" s="277"/>
      <c r="K75" s="277"/>
      <c r="L75" s="277"/>
      <c r="M75" s="277">
        <v>12891197.92</v>
      </c>
      <c r="N75" s="277"/>
      <c r="O75" s="277"/>
      <c r="P75" s="277"/>
      <c r="Q75" s="277"/>
      <c r="R75" s="277"/>
      <c r="S75" s="277"/>
      <c r="T75" s="266"/>
      <c r="U75" s="277">
        <f t="shared" ref="U75:U80" si="13">M75*2.14%</f>
        <v>275871.635488</v>
      </c>
      <c r="V75" s="483">
        <v>2026</v>
      </c>
    </row>
    <row r="76" spans="1:66" ht="12.75" customHeight="1" x14ac:dyDescent="0.2">
      <c r="A76" s="372">
        <f>A75+1</f>
        <v>2</v>
      </c>
      <c r="B76" s="348" t="s">
        <v>1385</v>
      </c>
      <c r="C76" s="277">
        <f t="shared" si="12"/>
        <v>12635524.153228203</v>
      </c>
      <c r="D76" s="277"/>
      <c r="E76" s="277"/>
      <c r="F76" s="277"/>
      <c r="G76" s="277"/>
      <c r="H76" s="277"/>
      <c r="I76" s="277"/>
      <c r="J76" s="277"/>
      <c r="K76" s="277"/>
      <c r="L76" s="277"/>
      <c r="M76" s="277">
        <v>12370789.263000002</v>
      </c>
      <c r="N76" s="277"/>
      <c r="O76" s="277"/>
      <c r="P76" s="277"/>
      <c r="Q76" s="277"/>
      <c r="R76" s="277"/>
      <c r="S76" s="277"/>
      <c r="T76" s="266"/>
      <c r="U76" s="277">
        <f t="shared" si="13"/>
        <v>264734.89022820006</v>
      </c>
      <c r="V76" s="483">
        <v>2026</v>
      </c>
    </row>
    <row r="77" spans="1:66" ht="12.75" customHeight="1" x14ac:dyDescent="0.2">
      <c r="A77" s="372">
        <f t="shared" ref="A77:A128" si="14">A76+1</f>
        <v>3</v>
      </c>
      <c r="B77" s="348" t="s">
        <v>1383</v>
      </c>
      <c r="C77" s="277">
        <f t="shared" si="12"/>
        <v>17346286.72740474</v>
      </c>
      <c r="D77" s="277"/>
      <c r="E77" s="277"/>
      <c r="F77" s="277"/>
      <c r="G77" s="277"/>
      <c r="H77" s="277"/>
      <c r="I77" s="277"/>
      <c r="J77" s="277"/>
      <c r="K77" s="277"/>
      <c r="L77" s="277"/>
      <c r="M77" s="277">
        <v>16982853.6591</v>
      </c>
      <c r="N77" s="277"/>
      <c r="O77" s="277"/>
      <c r="P77" s="277"/>
      <c r="Q77" s="277"/>
      <c r="R77" s="277"/>
      <c r="S77" s="277"/>
      <c r="T77" s="266"/>
      <c r="U77" s="277">
        <f t="shared" si="13"/>
        <v>363433.06830474001</v>
      </c>
      <c r="V77" s="483">
        <v>2026</v>
      </c>
    </row>
    <row r="78" spans="1:66" ht="12.75" customHeight="1" x14ac:dyDescent="0.2">
      <c r="A78" s="372">
        <f t="shared" si="14"/>
        <v>4</v>
      </c>
      <c r="B78" s="348" t="s">
        <v>1381</v>
      </c>
      <c r="C78" s="277">
        <f t="shared" si="12"/>
        <v>9999716.2858320009</v>
      </c>
      <c r="D78" s="277"/>
      <c r="E78" s="277"/>
      <c r="F78" s="277"/>
      <c r="G78" s="277"/>
      <c r="H78" s="277"/>
      <c r="I78" s="277"/>
      <c r="J78" s="277"/>
      <c r="K78" s="277"/>
      <c r="L78" s="277"/>
      <c r="M78" s="277">
        <v>9790205.8800000008</v>
      </c>
      <c r="N78" s="277"/>
      <c r="O78" s="277"/>
      <c r="P78" s="277"/>
      <c r="Q78" s="277"/>
      <c r="R78" s="277"/>
      <c r="S78" s="277"/>
      <c r="T78" s="266"/>
      <c r="U78" s="277">
        <f t="shared" si="13"/>
        <v>209510.40583200005</v>
      </c>
      <c r="V78" s="483">
        <v>2026</v>
      </c>
    </row>
    <row r="79" spans="1:66" ht="12.75" customHeight="1" x14ac:dyDescent="0.2">
      <c r="A79" s="372">
        <f t="shared" si="14"/>
        <v>5</v>
      </c>
      <c r="B79" s="348" t="s">
        <v>294</v>
      </c>
      <c r="C79" s="277">
        <f t="shared" si="12"/>
        <v>3102711.8883192693</v>
      </c>
      <c r="D79" s="277"/>
      <c r="E79" s="277"/>
      <c r="F79" s="277"/>
      <c r="G79" s="277"/>
      <c r="H79" s="277"/>
      <c r="I79" s="277"/>
      <c r="J79" s="277"/>
      <c r="K79" s="277"/>
      <c r="L79" s="277"/>
      <c r="M79" s="277">
        <v>2764922.988564</v>
      </c>
      <c r="N79" s="277"/>
      <c r="O79" s="277"/>
      <c r="P79" s="277"/>
      <c r="Q79" s="277"/>
      <c r="R79" s="277"/>
      <c r="S79" s="277"/>
      <c r="T79" s="266">
        <v>278619.5478</v>
      </c>
      <c r="U79" s="277">
        <f t="shared" si="13"/>
        <v>59169.351955269609</v>
      </c>
      <c r="V79" s="483">
        <v>2026</v>
      </c>
    </row>
    <row r="80" spans="1:66" ht="12.75" customHeight="1" x14ac:dyDescent="0.2">
      <c r="A80" s="372">
        <f t="shared" si="14"/>
        <v>6</v>
      </c>
      <c r="B80" s="348" t="s">
        <v>202</v>
      </c>
      <c r="C80" s="277">
        <f t="shared" si="12"/>
        <v>11798128.799739908</v>
      </c>
      <c r="D80" s="277"/>
      <c r="E80" s="277"/>
      <c r="F80" s="277"/>
      <c r="G80" s="277"/>
      <c r="H80" s="277"/>
      <c r="I80" s="277"/>
      <c r="J80" s="277"/>
      <c r="K80" s="277"/>
      <c r="L80" s="277"/>
      <c r="M80" s="277">
        <v>11052545.719248001</v>
      </c>
      <c r="N80" s="277"/>
      <c r="O80" s="277"/>
      <c r="P80" s="277"/>
      <c r="Q80" s="277"/>
      <c r="R80" s="277"/>
      <c r="S80" s="277"/>
      <c r="T80" s="266">
        <v>509058.60209999996</v>
      </c>
      <c r="U80" s="277">
        <f t="shared" si="13"/>
        <v>236524.47839190724</v>
      </c>
      <c r="V80" s="483">
        <v>2026</v>
      </c>
    </row>
    <row r="81" spans="1:66" ht="12.75" customHeight="1" x14ac:dyDescent="0.2">
      <c r="A81" s="372">
        <f t="shared" si="14"/>
        <v>7</v>
      </c>
      <c r="B81" s="348" t="s">
        <v>191</v>
      </c>
      <c r="C81" s="277">
        <f t="shared" si="12"/>
        <v>4556364.1311093532</v>
      </c>
      <c r="D81" s="277"/>
      <c r="E81" s="277"/>
      <c r="F81" s="277"/>
      <c r="G81" s="277"/>
      <c r="H81" s="277"/>
      <c r="I81" s="277"/>
      <c r="J81" s="277"/>
      <c r="K81" s="277"/>
      <c r="L81" s="277"/>
      <c r="M81" s="279">
        <v>4215720.3551099999</v>
      </c>
      <c r="N81" s="277"/>
      <c r="O81" s="277"/>
      <c r="P81" s="277"/>
      <c r="Q81" s="277"/>
      <c r="R81" s="277"/>
      <c r="S81" s="277"/>
      <c r="T81" s="266">
        <v>250427.36039999998</v>
      </c>
      <c r="U81" s="279">
        <f>M81*2.14%</f>
        <v>90216.415599354004</v>
      </c>
      <c r="V81" s="483">
        <v>2026</v>
      </c>
    </row>
    <row r="82" spans="1:66" ht="12.75" customHeight="1" x14ac:dyDescent="0.2">
      <c r="A82" s="372">
        <f t="shared" si="14"/>
        <v>8</v>
      </c>
      <c r="B82" s="348" t="s">
        <v>211</v>
      </c>
      <c r="C82" s="277">
        <f t="shared" si="12"/>
        <v>22231481.411013156</v>
      </c>
      <c r="D82" s="277"/>
      <c r="E82" s="277"/>
      <c r="F82" s="277"/>
      <c r="G82" s="277"/>
      <c r="H82" s="277"/>
      <c r="I82" s="277"/>
      <c r="J82" s="277"/>
      <c r="K82" s="277"/>
      <c r="L82" s="277"/>
      <c r="M82" s="277">
        <v>21384549.961829998</v>
      </c>
      <c r="N82" s="277"/>
      <c r="O82" s="277"/>
      <c r="P82" s="277"/>
      <c r="Q82" s="277"/>
      <c r="R82" s="277"/>
      <c r="S82" s="277"/>
      <c r="T82" s="266">
        <v>389302.07999999996</v>
      </c>
      <c r="U82" s="279">
        <f t="shared" ref="U82:U100" si="15">M82*2.14%</f>
        <v>457629.36918316199</v>
      </c>
      <c r="V82" s="483">
        <v>2026</v>
      </c>
    </row>
    <row r="83" spans="1:66" ht="12.75" customHeight="1" x14ac:dyDescent="0.2">
      <c r="A83" s="372">
        <f t="shared" si="14"/>
        <v>9</v>
      </c>
      <c r="B83" s="348" t="s">
        <v>229</v>
      </c>
      <c r="C83" s="277">
        <f t="shared" si="12"/>
        <v>21018166.672290832</v>
      </c>
      <c r="D83" s="277"/>
      <c r="E83" s="277"/>
      <c r="F83" s="277"/>
      <c r="G83" s="277"/>
      <c r="H83" s="277"/>
      <c r="I83" s="277"/>
      <c r="J83" s="277"/>
      <c r="K83" s="277"/>
      <c r="L83" s="277"/>
      <c r="M83" s="277">
        <v>19070230.588496998</v>
      </c>
      <c r="N83" s="277"/>
      <c r="O83" s="277"/>
      <c r="P83" s="277"/>
      <c r="Q83" s="277"/>
      <c r="R83" s="277"/>
      <c r="S83" s="277"/>
      <c r="T83" s="266">
        <v>1539833.1491999999</v>
      </c>
      <c r="U83" s="279">
        <f t="shared" si="15"/>
        <v>408102.93459383579</v>
      </c>
      <c r="V83" s="483">
        <v>2026</v>
      </c>
    </row>
    <row r="84" spans="1:66" ht="12.75" customHeight="1" x14ac:dyDescent="0.2">
      <c r="A84" s="372">
        <f t="shared" si="14"/>
        <v>10</v>
      </c>
      <c r="B84" s="348" t="s">
        <v>221</v>
      </c>
      <c r="C84" s="277">
        <f t="shared" si="12"/>
        <v>7246279.8849495286</v>
      </c>
      <c r="D84" s="277"/>
      <c r="E84" s="277"/>
      <c r="F84" s="277"/>
      <c r="G84" s="277"/>
      <c r="H84" s="277"/>
      <c r="I84" s="277"/>
      <c r="J84" s="277"/>
      <c r="K84" s="277"/>
      <c r="L84" s="277"/>
      <c r="M84" s="277">
        <v>6260878.7937630005</v>
      </c>
      <c r="N84" s="277"/>
      <c r="O84" s="277"/>
      <c r="P84" s="277"/>
      <c r="Q84" s="277"/>
      <c r="R84" s="277"/>
      <c r="S84" s="277"/>
      <c r="T84" s="266">
        <v>851418.28500000003</v>
      </c>
      <c r="U84" s="279">
        <f t="shared" si="15"/>
        <v>133982.80618652824</v>
      </c>
      <c r="V84" s="483">
        <v>2026</v>
      </c>
    </row>
    <row r="85" spans="1:66" s="2" customFormat="1" ht="12.75" customHeight="1" x14ac:dyDescent="0.2">
      <c r="A85" s="372">
        <f t="shared" si="14"/>
        <v>11</v>
      </c>
      <c r="B85" s="348" t="s">
        <v>204</v>
      </c>
      <c r="C85" s="277">
        <f t="shared" si="12"/>
        <v>17145020.56846955</v>
      </c>
      <c r="D85" s="277"/>
      <c r="E85" s="277"/>
      <c r="F85" s="277"/>
      <c r="G85" s="277"/>
      <c r="H85" s="277"/>
      <c r="I85" s="277"/>
      <c r="J85" s="277"/>
      <c r="K85" s="277"/>
      <c r="L85" s="277"/>
      <c r="M85" s="277">
        <v>15774286.925758321</v>
      </c>
      <c r="N85" s="277"/>
      <c r="O85" s="277"/>
      <c r="P85" s="277"/>
      <c r="Q85" s="277"/>
      <c r="R85" s="277"/>
      <c r="S85" s="277"/>
      <c r="T85" s="266">
        <v>1033163.9025</v>
      </c>
      <c r="U85" s="279">
        <f t="shared" si="15"/>
        <v>337569.74021122808</v>
      </c>
      <c r="V85" s="483">
        <v>2026</v>
      </c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</row>
    <row r="86" spans="1:66" ht="12.75" customHeight="1" x14ac:dyDescent="0.2">
      <c r="A86" s="372">
        <f t="shared" si="14"/>
        <v>12</v>
      </c>
      <c r="B86" s="348" t="s">
        <v>243</v>
      </c>
      <c r="C86" s="277">
        <f t="shared" si="12"/>
        <v>7568846.7536536185</v>
      </c>
      <c r="D86" s="277"/>
      <c r="E86" s="277"/>
      <c r="F86" s="277"/>
      <c r="G86" s="277"/>
      <c r="H86" s="277"/>
      <c r="I86" s="277"/>
      <c r="J86" s="277"/>
      <c r="K86" s="277"/>
      <c r="L86" s="277"/>
      <c r="M86" s="277">
        <v>6629423.0993279992</v>
      </c>
      <c r="N86" s="277"/>
      <c r="O86" s="277"/>
      <c r="P86" s="277"/>
      <c r="Q86" s="277"/>
      <c r="R86" s="277"/>
      <c r="S86" s="277"/>
      <c r="T86" s="266">
        <v>797554</v>
      </c>
      <c r="U86" s="279">
        <f t="shared" si="15"/>
        <v>141869.65432561919</v>
      </c>
      <c r="V86" s="483">
        <v>2026</v>
      </c>
    </row>
    <row r="87" spans="1:66" ht="12.75" customHeight="1" x14ac:dyDescent="0.2">
      <c r="A87" s="372">
        <f t="shared" si="14"/>
        <v>13</v>
      </c>
      <c r="B87" s="348" t="s">
        <v>198</v>
      </c>
      <c r="C87" s="277">
        <f t="shared" si="12"/>
        <v>6461919.429293124</v>
      </c>
      <c r="D87" s="277"/>
      <c r="E87" s="277"/>
      <c r="F87" s="277"/>
      <c r="G87" s="277"/>
      <c r="H87" s="277"/>
      <c r="I87" s="277"/>
      <c r="J87" s="277"/>
      <c r="K87" s="277"/>
      <c r="L87" s="277"/>
      <c r="M87" s="277">
        <v>6032985.5856599994</v>
      </c>
      <c r="N87" s="277"/>
      <c r="O87" s="277"/>
      <c r="P87" s="277"/>
      <c r="Q87" s="277"/>
      <c r="R87" s="277"/>
      <c r="S87" s="277"/>
      <c r="T87" s="266">
        <v>299827.95209999999</v>
      </c>
      <c r="U87" s="279">
        <f t="shared" si="15"/>
        <v>129105.891533124</v>
      </c>
      <c r="V87" s="483">
        <v>2026</v>
      </c>
    </row>
    <row r="88" spans="1:66" ht="12.75" customHeight="1" x14ac:dyDescent="0.2">
      <c r="A88" s="372">
        <f t="shared" si="14"/>
        <v>14</v>
      </c>
      <c r="B88" s="348" t="s">
        <v>235</v>
      </c>
      <c r="C88" s="277">
        <f t="shared" si="12"/>
        <v>14949721.261534013</v>
      </c>
      <c r="D88" s="277"/>
      <c r="E88" s="277"/>
      <c r="F88" s="277"/>
      <c r="G88" s="277"/>
      <c r="H88" s="277"/>
      <c r="I88" s="277"/>
      <c r="J88" s="277"/>
      <c r="K88" s="277"/>
      <c r="L88" s="277"/>
      <c r="M88" s="277">
        <v>14147870.417009998</v>
      </c>
      <c r="N88" s="277"/>
      <c r="O88" s="277"/>
      <c r="P88" s="277"/>
      <c r="Q88" s="277"/>
      <c r="R88" s="277"/>
      <c r="S88" s="277"/>
      <c r="T88" s="266">
        <v>499086.41760000004</v>
      </c>
      <c r="U88" s="279">
        <f t="shared" si="15"/>
        <v>302764.426924014</v>
      </c>
      <c r="V88" s="483">
        <v>2026</v>
      </c>
    </row>
    <row r="89" spans="1:66" ht="12.75" customHeight="1" x14ac:dyDescent="0.2">
      <c r="A89" s="372">
        <f t="shared" si="14"/>
        <v>15</v>
      </c>
      <c r="B89" s="348" t="s">
        <v>267</v>
      </c>
      <c r="C89" s="277">
        <f t="shared" si="12"/>
        <v>4666653.0864356831</v>
      </c>
      <c r="D89" s="277"/>
      <c r="E89" s="277"/>
      <c r="F89" s="277"/>
      <c r="G89" s="277"/>
      <c r="H89" s="277"/>
      <c r="I89" s="277"/>
      <c r="J89" s="277"/>
      <c r="K89" s="277"/>
      <c r="L89" s="277"/>
      <c r="M89" s="277">
        <v>4157098.8960599992</v>
      </c>
      <c r="N89" s="277"/>
      <c r="O89" s="277"/>
      <c r="P89" s="277"/>
      <c r="Q89" s="277"/>
      <c r="R89" s="277"/>
      <c r="S89" s="277"/>
      <c r="T89" s="266">
        <v>420592.27399999998</v>
      </c>
      <c r="U89" s="279">
        <f t="shared" si="15"/>
        <v>88961.916375683999</v>
      </c>
      <c r="V89" s="483">
        <v>2026</v>
      </c>
    </row>
    <row r="90" spans="1:66" ht="12.75" customHeight="1" x14ac:dyDescent="0.2">
      <c r="A90" s="372">
        <f t="shared" si="14"/>
        <v>16</v>
      </c>
      <c r="B90" s="348" t="s">
        <v>271</v>
      </c>
      <c r="C90" s="277">
        <f t="shared" si="12"/>
        <v>6360546.6095535001</v>
      </c>
      <c r="D90" s="277"/>
      <c r="E90" s="277"/>
      <c r="F90" s="277"/>
      <c r="G90" s="277"/>
      <c r="H90" s="277"/>
      <c r="I90" s="277"/>
      <c r="J90" s="277"/>
      <c r="K90" s="277"/>
      <c r="L90" s="277"/>
      <c r="M90" s="277">
        <v>5722571.0024999995</v>
      </c>
      <c r="N90" s="277"/>
      <c r="O90" s="277"/>
      <c r="P90" s="277"/>
      <c r="Q90" s="277"/>
      <c r="R90" s="277"/>
      <c r="S90" s="277"/>
      <c r="T90" s="266">
        <v>515512.58760000003</v>
      </c>
      <c r="U90" s="279">
        <f t="shared" si="15"/>
        <v>122463.0194535</v>
      </c>
      <c r="V90" s="483">
        <v>2026</v>
      </c>
    </row>
    <row r="91" spans="1:66" ht="12.75" customHeight="1" x14ac:dyDescent="0.2">
      <c r="A91" s="372">
        <f t="shared" si="14"/>
        <v>17</v>
      </c>
      <c r="B91" s="348" t="s">
        <v>227</v>
      </c>
      <c r="C91" s="277">
        <f t="shared" si="12"/>
        <v>10050700.432694003</v>
      </c>
      <c r="D91" s="277"/>
      <c r="E91" s="277"/>
      <c r="F91" s="277"/>
      <c r="G91" s="277"/>
      <c r="H91" s="277"/>
      <c r="I91" s="277"/>
      <c r="J91" s="277"/>
      <c r="K91" s="277"/>
      <c r="L91" s="277"/>
      <c r="M91" s="277">
        <v>9317370.6067104004</v>
      </c>
      <c r="N91" s="277"/>
      <c r="O91" s="277"/>
      <c r="P91" s="277"/>
      <c r="Q91" s="277"/>
      <c r="R91" s="277"/>
      <c r="S91" s="277"/>
      <c r="T91" s="266">
        <v>533938.09499999997</v>
      </c>
      <c r="U91" s="279">
        <f t="shared" si="15"/>
        <v>199391.73098360258</v>
      </c>
      <c r="V91" s="483">
        <v>2026</v>
      </c>
    </row>
    <row r="92" spans="1:66" ht="12.75" customHeight="1" x14ac:dyDescent="0.2">
      <c r="A92" s="372">
        <f t="shared" si="14"/>
        <v>18</v>
      </c>
      <c r="B92" s="348" t="s">
        <v>263</v>
      </c>
      <c r="C92" s="277">
        <f t="shared" si="12"/>
        <v>2639326.2797786817</v>
      </c>
      <c r="D92" s="277"/>
      <c r="E92" s="277"/>
      <c r="F92" s="277"/>
      <c r="G92" s="277"/>
      <c r="H92" s="277"/>
      <c r="I92" s="277"/>
      <c r="J92" s="277"/>
      <c r="K92" s="277"/>
      <c r="L92" s="277"/>
      <c r="M92" s="277">
        <v>2335367.2686299998</v>
      </c>
      <c r="N92" s="277"/>
      <c r="O92" s="277"/>
      <c r="P92" s="277"/>
      <c r="Q92" s="277"/>
      <c r="R92" s="277"/>
      <c r="S92" s="277"/>
      <c r="T92" s="266">
        <v>253982.15159999998</v>
      </c>
      <c r="U92" s="279">
        <f t="shared" si="15"/>
        <v>49976.859548682005</v>
      </c>
      <c r="V92" s="483">
        <v>2026</v>
      </c>
    </row>
    <row r="93" spans="1:66" ht="12.75" customHeight="1" x14ac:dyDescent="0.2">
      <c r="A93" s="372">
        <f t="shared" si="14"/>
        <v>19</v>
      </c>
      <c r="B93" s="348" t="s">
        <v>269</v>
      </c>
      <c r="C93" s="277">
        <f t="shared" si="12"/>
        <v>4813389.3024346884</v>
      </c>
      <c r="D93" s="277"/>
      <c r="E93" s="277"/>
      <c r="F93" s="277"/>
      <c r="G93" s="277"/>
      <c r="H93" s="277"/>
      <c r="I93" s="277"/>
      <c r="J93" s="277"/>
      <c r="K93" s="277"/>
      <c r="L93" s="277"/>
      <c r="M93" s="277">
        <v>4289080.9238639995</v>
      </c>
      <c r="N93" s="277"/>
      <c r="O93" s="277"/>
      <c r="P93" s="277"/>
      <c r="Q93" s="277"/>
      <c r="R93" s="277"/>
      <c r="S93" s="277"/>
      <c r="T93" s="266">
        <v>432522.04680000001</v>
      </c>
      <c r="U93" s="279">
        <f t="shared" si="15"/>
        <v>91786.331770689605</v>
      </c>
      <c r="V93" s="483">
        <v>2026</v>
      </c>
    </row>
    <row r="94" spans="1:66" ht="12.75" customHeight="1" x14ac:dyDescent="0.2">
      <c r="A94" s="372">
        <f t="shared" si="14"/>
        <v>20</v>
      </c>
      <c r="B94" s="348" t="s">
        <v>237</v>
      </c>
      <c r="C94" s="277">
        <f t="shared" si="12"/>
        <v>9043764.8726957384</v>
      </c>
      <c r="D94" s="277"/>
      <c r="E94" s="277"/>
      <c r="F94" s="277"/>
      <c r="G94" s="277"/>
      <c r="H94" s="277"/>
      <c r="I94" s="277"/>
      <c r="J94" s="277"/>
      <c r="K94" s="277"/>
      <c r="L94" s="277"/>
      <c r="M94" s="277">
        <v>8268417.2240999993</v>
      </c>
      <c r="N94" s="277"/>
      <c r="O94" s="277"/>
      <c r="P94" s="277"/>
      <c r="Q94" s="277"/>
      <c r="R94" s="277"/>
      <c r="S94" s="277"/>
      <c r="T94" s="266">
        <v>598403.52</v>
      </c>
      <c r="U94" s="279">
        <f t="shared" si="15"/>
        <v>176944.12859574001</v>
      </c>
      <c r="V94" s="483">
        <v>2026</v>
      </c>
    </row>
    <row r="95" spans="1:66" ht="12.75" customHeight="1" x14ac:dyDescent="0.2">
      <c r="A95" s="372">
        <f t="shared" si="14"/>
        <v>21</v>
      </c>
      <c r="B95" s="348" t="s">
        <v>233</v>
      </c>
      <c r="C95" s="277">
        <f t="shared" si="12"/>
        <v>12977836.241572978</v>
      </c>
      <c r="D95" s="277"/>
      <c r="E95" s="277"/>
      <c r="F95" s="277"/>
      <c r="G95" s="277"/>
      <c r="H95" s="277"/>
      <c r="I95" s="277"/>
      <c r="J95" s="277"/>
      <c r="K95" s="277"/>
      <c r="L95" s="277"/>
      <c r="M95" s="277">
        <v>12210012.470699998</v>
      </c>
      <c r="N95" s="277"/>
      <c r="O95" s="277"/>
      <c r="P95" s="277"/>
      <c r="Q95" s="277"/>
      <c r="R95" s="277"/>
      <c r="S95" s="277"/>
      <c r="T95" s="266">
        <v>506529.50400000002</v>
      </c>
      <c r="U95" s="279">
        <f t="shared" si="15"/>
        <v>261294.26687297999</v>
      </c>
      <c r="V95" s="483">
        <v>2026</v>
      </c>
    </row>
    <row r="96" spans="1:66" ht="12.75" customHeight="1" x14ac:dyDescent="0.2">
      <c r="A96" s="372">
        <f t="shared" si="14"/>
        <v>22</v>
      </c>
      <c r="B96" s="348" t="s">
        <v>290</v>
      </c>
      <c r="C96" s="277">
        <f t="shared" si="12"/>
        <v>6032154.7733779615</v>
      </c>
      <c r="D96" s="277"/>
      <c r="E96" s="277"/>
      <c r="F96" s="277"/>
      <c r="G96" s="277"/>
      <c r="H96" s="277"/>
      <c r="I96" s="277"/>
      <c r="J96" s="277"/>
      <c r="K96" s="277"/>
      <c r="L96" s="277"/>
      <c r="M96" s="277">
        <v>5305521.1938299993</v>
      </c>
      <c r="N96" s="277"/>
      <c r="O96" s="277"/>
      <c r="P96" s="277"/>
      <c r="Q96" s="277"/>
      <c r="R96" s="277"/>
      <c r="S96" s="277"/>
      <c r="T96" s="266">
        <v>613095.42599999998</v>
      </c>
      <c r="U96" s="279">
        <f t="shared" si="15"/>
        <v>113538.15354796199</v>
      </c>
      <c r="V96" s="483">
        <v>2026</v>
      </c>
    </row>
    <row r="97" spans="1:22" ht="12.75" customHeight="1" x14ac:dyDescent="0.2">
      <c r="A97" s="372">
        <f t="shared" si="14"/>
        <v>23</v>
      </c>
      <c r="B97" s="348" t="s">
        <v>241</v>
      </c>
      <c r="C97" s="277">
        <f t="shared" si="12"/>
        <v>11080399.085836483</v>
      </c>
      <c r="D97" s="277"/>
      <c r="E97" s="277"/>
      <c r="F97" s="277"/>
      <c r="G97" s="277"/>
      <c r="H97" s="277"/>
      <c r="I97" s="277"/>
      <c r="J97" s="277"/>
      <c r="K97" s="277"/>
      <c r="L97" s="277"/>
      <c r="M97" s="277">
        <v>9696997.9692935999</v>
      </c>
      <c r="N97" s="277"/>
      <c r="O97" s="277"/>
      <c r="P97" s="277"/>
      <c r="Q97" s="277"/>
      <c r="R97" s="277"/>
      <c r="S97" s="277"/>
      <c r="T97" s="266">
        <v>1175885.3600000001</v>
      </c>
      <c r="U97" s="279">
        <f t="shared" si="15"/>
        <v>207515.75654288306</v>
      </c>
      <c r="V97" s="483">
        <v>2026</v>
      </c>
    </row>
    <row r="98" spans="1:22" ht="12.75" customHeight="1" x14ac:dyDescent="0.2">
      <c r="A98" s="372">
        <f t="shared" si="14"/>
        <v>24</v>
      </c>
      <c r="B98" s="348" t="s">
        <v>259</v>
      </c>
      <c r="C98" s="277">
        <f t="shared" ref="C98:C128" si="16">D98+E98+F98+G98+H98+I98+K98+M98+O98+Q98+R98+S98+T98+U98</f>
        <v>10290035.583684919</v>
      </c>
      <c r="D98" s="277"/>
      <c r="E98" s="277"/>
      <c r="F98" s="277"/>
      <c r="G98" s="277"/>
      <c r="H98" s="277"/>
      <c r="I98" s="277"/>
      <c r="J98" s="277"/>
      <c r="K98" s="277"/>
      <c r="L98" s="277"/>
      <c r="M98" s="277">
        <v>9479927.377799999</v>
      </c>
      <c r="N98" s="277"/>
      <c r="O98" s="277"/>
      <c r="P98" s="277"/>
      <c r="Q98" s="277"/>
      <c r="R98" s="277"/>
      <c r="S98" s="277"/>
      <c r="T98" s="266">
        <v>607237.76</v>
      </c>
      <c r="U98" s="279">
        <f t="shared" si="15"/>
        <v>202870.44588491999</v>
      </c>
      <c r="V98" s="483">
        <v>2026</v>
      </c>
    </row>
    <row r="99" spans="1:22" ht="12.75" customHeight="1" x14ac:dyDescent="0.2">
      <c r="A99" s="372">
        <f t="shared" si="14"/>
        <v>25</v>
      </c>
      <c r="B99" s="348" t="s">
        <v>283</v>
      </c>
      <c r="C99" s="277">
        <f t="shared" si="16"/>
        <v>4432783.4909139136</v>
      </c>
      <c r="D99" s="277"/>
      <c r="E99" s="277"/>
      <c r="F99" s="277"/>
      <c r="G99" s="277"/>
      <c r="H99" s="277"/>
      <c r="I99" s="277"/>
      <c r="J99" s="277"/>
      <c r="K99" s="277"/>
      <c r="L99" s="277"/>
      <c r="M99" s="277">
        <v>4014732.4955099998</v>
      </c>
      <c r="N99" s="277"/>
      <c r="O99" s="277"/>
      <c r="P99" s="277"/>
      <c r="Q99" s="277"/>
      <c r="R99" s="277"/>
      <c r="S99" s="277"/>
      <c r="T99" s="266">
        <v>332135.71999999997</v>
      </c>
      <c r="U99" s="279">
        <f t="shared" si="15"/>
        <v>85915.275403913998</v>
      </c>
      <c r="V99" s="483">
        <v>2026</v>
      </c>
    </row>
    <row r="100" spans="1:22" ht="12.75" customHeight="1" x14ac:dyDescent="0.2">
      <c r="A100" s="372">
        <f t="shared" si="14"/>
        <v>26</v>
      </c>
      <c r="B100" s="348" t="s">
        <v>265</v>
      </c>
      <c r="C100" s="277">
        <f t="shared" si="16"/>
        <v>2600410.7269365718</v>
      </c>
      <c r="D100" s="277"/>
      <c r="E100" s="277"/>
      <c r="F100" s="277"/>
      <c r="G100" s="277"/>
      <c r="H100" s="277"/>
      <c r="I100" s="277"/>
      <c r="J100" s="277"/>
      <c r="K100" s="277"/>
      <c r="L100" s="277"/>
      <c r="M100" s="277">
        <v>2354907.7549799997</v>
      </c>
      <c r="N100" s="277"/>
      <c r="O100" s="277"/>
      <c r="P100" s="277"/>
      <c r="Q100" s="277"/>
      <c r="R100" s="277"/>
      <c r="S100" s="277"/>
      <c r="T100" s="266">
        <v>195107.946</v>
      </c>
      <c r="U100" s="279">
        <f t="shared" si="15"/>
        <v>50395.025956571997</v>
      </c>
      <c r="V100" s="483">
        <v>2026</v>
      </c>
    </row>
    <row r="101" spans="1:22" ht="12.75" customHeight="1" x14ac:dyDescent="0.2">
      <c r="A101" s="372">
        <f t="shared" si="14"/>
        <v>27</v>
      </c>
      <c r="B101" s="348" t="s">
        <v>215</v>
      </c>
      <c r="C101" s="277">
        <f t="shared" si="16"/>
        <v>618112.75199999998</v>
      </c>
      <c r="D101" s="277"/>
      <c r="E101" s="277"/>
      <c r="F101" s="277"/>
      <c r="G101" s="277"/>
      <c r="H101" s="277"/>
      <c r="I101" s="277"/>
      <c r="J101" s="277"/>
      <c r="K101" s="277"/>
      <c r="L101" s="277"/>
      <c r="M101" s="277"/>
      <c r="N101" s="277"/>
      <c r="O101" s="277"/>
      <c r="P101" s="277"/>
      <c r="Q101" s="277"/>
      <c r="R101" s="277"/>
      <c r="S101" s="277"/>
      <c r="T101" s="266">
        <v>618112.75199999998</v>
      </c>
      <c r="U101" s="277"/>
      <c r="V101" s="483">
        <v>2026</v>
      </c>
    </row>
    <row r="102" spans="1:22" ht="12.75" customHeight="1" x14ac:dyDescent="0.2">
      <c r="A102" s="372">
        <f t="shared" si="14"/>
        <v>28</v>
      </c>
      <c r="B102" s="348" t="s">
        <v>192</v>
      </c>
      <c r="C102" s="277">
        <f t="shared" si="16"/>
        <v>593753.91999999993</v>
      </c>
      <c r="D102" s="277"/>
      <c r="E102" s="277"/>
      <c r="F102" s="277"/>
      <c r="G102" s="277"/>
      <c r="H102" s="277"/>
      <c r="I102" s="277"/>
      <c r="J102" s="277"/>
      <c r="K102" s="277"/>
      <c r="L102" s="277"/>
      <c r="M102" s="277"/>
      <c r="N102" s="277"/>
      <c r="O102" s="277"/>
      <c r="P102" s="277"/>
      <c r="Q102" s="277"/>
      <c r="R102" s="277"/>
      <c r="S102" s="277"/>
      <c r="T102" s="266">
        <v>593753.91999999993</v>
      </c>
      <c r="U102" s="277"/>
      <c r="V102" s="483">
        <v>2026</v>
      </c>
    </row>
    <row r="103" spans="1:22" ht="12.75" customHeight="1" x14ac:dyDescent="0.2">
      <c r="A103" s="372">
        <f t="shared" si="14"/>
        <v>29</v>
      </c>
      <c r="B103" s="348" t="s">
        <v>273</v>
      </c>
      <c r="C103" s="277">
        <f t="shared" si="16"/>
        <v>459270.87960000004</v>
      </c>
      <c r="D103" s="277"/>
      <c r="E103" s="277"/>
      <c r="F103" s="277"/>
      <c r="G103" s="277"/>
      <c r="H103" s="277"/>
      <c r="I103" s="277"/>
      <c r="J103" s="277"/>
      <c r="K103" s="277"/>
      <c r="L103" s="277"/>
      <c r="M103" s="277"/>
      <c r="N103" s="277"/>
      <c r="O103" s="277"/>
      <c r="P103" s="277"/>
      <c r="Q103" s="277"/>
      <c r="R103" s="277"/>
      <c r="S103" s="277"/>
      <c r="T103" s="266">
        <v>459270.87960000004</v>
      </c>
      <c r="U103" s="277"/>
      <c r="V103" s="483">
        <v>2026</v>
      </c>
    </row>
    <row r="104" spans="1:22" ht="12.75" customHeight="1" x14ac:dyDescent="0.2">
      <c r="A104" s="372">
        <f t="shared" si="14"/>
        <v>30</v>
      </c>
      <c r="B104" s="348" t="s">
        <v>279</v>
      </c>
      <c r="C104" s="277">
        <f t="shared" si="16"/>
        <v>581637.54720000003</v>
      </c>
      <c r="D104" s="277"/>
      <c r="E104" s="277"/>
      <c r="F104" s="277"/>
      <c r="G104" s="277"/>
      <c r="H104" s="277"/>
      <c r="I104" s="277"/>
      <c r="J104" s="277"/>
      <c r="K104" s="277"/>
      <c r="L104" s="277"/>
      <c r="M104" s="277"/>
      <c r="N104" s="277"/>
      <c r="O104" s="277"/>
      <c r="P104" s="277"/>
      <c r="Q104" s="277"/>
      <c r="R104" s="277"/>
      <c r="S104" s="277"/>
      <c r="T104" s="266">
        <v>581637.54720000003</v>
      </c>
      <c r="U104" s="277"/>
      <c r="V104" s="483">
        <v>2026</v>
      </c>
    </row>
    <row r="105" spans="1:22" ht="12.75" customHeight="1" x14ac:dyDescent="0.2">
      <c r="A105" s="372">
        <f t="shared" si="14"/>
        <v>31</v>
      </c>
      <c r="B105" s="348" t="s">
        <v>285</v>
      </c>
      <c r="C105" s="277">
        <f t="shared" si="16"/>
        <v>239665.47</v>
      </c>
      <c r="D105" s="277"/>
      <c r="E105" s="277"/>
      <c r="F105" s="277"/>
      <c r="G105" s="277"/>
      <c r="H105" s="277"/>
      <c r="I105" s="277"/>
      <c r="J105" s="277"/>
      <c r="K105" s="277"/>
      <c r="L105" s="277"/>
      <c r="M105" s="277"/>
      <c r="N105" s="277"/>
      <c r="O105" s="277"/>
      <c r="P105" s="277"/>
      <c r="Q105" s="277"/>
      <c r="R105" s="277"/>
      <c r="S105" s="277"/>
      <c r="T105" s="266">
        <v>239665.47</v>
      </c>
      <c r="U105" s="277"/>
      <c r="V105" s="483">
        <v>2026</v>
      </c>
    </row>
    <row r="106" spans="1:22" ht="12.75" customHeight="1" x14ac:dyDescent="0.2">
      <c r="A106" s="372">
        <f t="shared" si="14"/>
        <v>32</v>
      </c>
      <c r="B106" s="348" t="s">
        <v>217</v>
      </c>
      <c r="C106" s="277">
        <f t="shared" si="16"/>
        <v>581528.34</v>
      </c>
      <c r="D106" s="277"/>
      <c r="E106" s="277"/>
      <c r="F106" s="277"/>
      <c r="G106" s="277"/>
      <c r="H106" s="277"/>
      <c r="I106" s="277"/>
      <c r="J106" s="277"/>
      <c r="K106" s="277"/>
      <c r="L106" s="277"/>
      <c r="M106" s="277"/>
      <c r="N106" s="277"/>
      <c r="O106" s="277"/>
      <c r="P106" s="277"/>
      <c r="Q106" s="277"/>
      <c r="R106" s="277"/>
      <c r="S106" s="277"/>
      <c r="T106" s="266">
        <v>581528.34</v>
      </c>
      <c r="U106" s="277"/>
      <c r="V106" s="483">
        <v>2026</v>
      </c>
    </row>
    <row r="107" spans="1:22" ht="12.75" customHeight="1" x14ac:dyDescent="0.2">
      <c r="A107" s="372">
        <f t="shared" si="14"/>
        <v>33</v>
      </c>
      <c r="B107" s="404" t="s">
        <v>213</v>
      </c>
      <c r="C107" s="277">
        <f t="shared" si="16"/>
        <v>365891.55439999996</v>
      </c>
      <c r="D107" s="277"/>
      <c r="E107" s="277"/>
      <c r="F107" s="277"/>
      <c r="G107" s="277"/>
      <c r="H107" s="277"/>
      <c r="I107" s="277"/>
      <c r="J107" s="277"/>
      <c r="K107" s="277"/>
      <c r="L107" s="277"/>
      <c r="M107" s="277"/>
      <c r="N107" s="277"/>
      <c r="O107" s="277"/>
      <c r="P107" s="277"/>
      <c r="Q107" s="277"/>
      <c r="R107" s="277"/>
      <c r="S107" s="277"/>
      <c r="T107" s="266">
        <v>365891.55439999996</v>
      </c>
      <c r="U107" s="277"/>
      <c r="V107" s="483">
        <v>2026</v>
      </c>
    </row>
    <row r="108" spans="1:22" ht="12.75" customHeight="1" x14ac:dyDescent="0.2">
      <c r="A108" s="372">
        <f t="shared" si="14"/>
        <v>34</v>
      </c>
      <c r="B108" s="348" t="s">
        <v>275</v>
      </c>
      <c r="C108" s="277">
        <f t="shared" si="16"/>
        <v>521464.38</v>
      </c>
      <c r="D108" s="277"/>
      <c r="E108" s="277"/>
      <c r="F108" s="277"/>
      <c r="G108" s="277"/>
      <c r="H108" s="277"/>
      <c r="I108" s="277"/>
      <c r="J108" s="277"/>
      <c r="K108" s="277"/>
      <c r="L108" s="277"/>
      <c r="M108" s="277"/>
      <c r="N108" s="277"/>
      <c r="O108" s="277"/>
      <c r="P108" s="277"/>
      <c r="Q108" s="277"/>
      <c r="R108" s="277"/>
      <c r="S108" s="277"/>
      <c r="T108" s="266">
        <v>521464.38</v>
      </c>
      <c r="U108" s="277"/>
      <c r="V108" s="483">
        <v>2026</v>
      </c>
    </row>
    <row r="109" spans="1:22" ht="12.75" customHeight="1" x14ac:dyDescent="0.2">
      <c r="A109" s="372">
        <f t="shared" si="14"/>
        <v>35</v>
      </c>
      <c r="B109" s="348" t="s">
        <v>239</v>
      </c>
      <c r="C109" s="277">
        <f t="shared" si="16"/>
        <v>582129.91999999993</v>
      </c>
      <c r="D109" s="277"/>
      <c r="E109" s="277"/>
      <c r="F109" s="277"/>
      <c r="G109" s="277"/>
      <c r="H109" s="277"/>
      <c r="I109" s="277"/>
      <c r="J109" s="277"/>
      <c r="K109" s="277"/>
      <c r="L109" s="277"/>
      <c r="M109" s="277"/>
      <c r="N109" s="277"/>
      <c r="O109" s="277"/>
      <c r="P109" s="277"/>
      <c r="Q109" s="277"/>
      <c r="R109" s="277"/>
      <c r="S109" s="277"/>
      <c r="T109" s="266">
        <v>582129.91999999993</v>
      </c>
      <c r="U109" s="277"/>
      <c r="V109" s="483">
        <v>2026</v>
      </c>
    </row>
    <row r="110" spans="1:22" ht="12.75" customHeight="1" x14ac:dyDescent="0.2">
      <c r="A110" s="372">
        <f t="shared" si="14"/>
        <v>36</v>
      </c>
      <c r="B110" s="348" t="s">
        <v>287</v>
      </c>
      <c r="C110" s="277">
        <f t="shared" si="16"/>
        <v>307964.304</v>
      </c>
      <c r="D110" s="277"/>
      <c r="E110" s="277"/>
      <c r="F110" s="277"/>
      <c r="G110" s="277"/>
      <c r="H110" s="277"/>
      <c r="I110" s="277"/>
      <c r="J110" s="277"/>
      <c r="K110" s="277"/>
      <c r="L110" s="277"/>
      <c r="M110" s="277"/>
      <c r="N110" s="277"/>
      <c r="O110" s="277"/>
      <c r="P110" s="277"/>
      <c r="Q110" s="277"/>
      <c r="R110" s="277"/>
      <c r="S110" s="277"/>
      <c r="T110" s="266">
        <v>307964.304</v>
      </c>
      <c r="U110" s="277"/>
      <c r="V110" s="483">
        <v>2026</v>
      </c>
    </row>
    <row r="111" spans="1:22" ht="12.75" customHeight="1" x14ac:dyDescent="0.2">
      <c r="A111" s="372">
        <f t="shared" si="14"/>
        <v>37</v>
      </c>
      <c r="B111" s="348" t="s">
        <v>166</v>
      </c>
      <c r="C111" s="277">
        <f t="shared" si="16"/>
        <v>566157.47</v>
      </c>
      <c r="D111" s="277"/>
      <c r="E111" s="277"/>
      <c r="F111" s="277"/>
      <c r="G111" s="277"/>
      <c r="H111" s="277"/>
      <c r="I111" s="277"/>
      <c r="J111" s="277"/>
      <c r="K111" s="277"/>
      <c r="L111" s="277"/>
      <c r="M111" s="277"/>
      <c r="N111" s="277"/>
      <c r="O111" s="277"/>
      <c r="P111" s="277"/>
      <c r="Q111" s="277"/>
      <c r="R111" s="277"/>
      <c r="S111" s="277"/>
      <c r="T111" s="266">
        <v>566157.47</v>
      </c>
      <c r="U111" s="277"/>
      <c r="V111" s="483">
        <v>2026</v>
      </c>
    </row>
    <row r="112" spans="1:22" ht="12.75" customHeight="1" x14ac:dyDescent="0.2">
      <c r="A112" s="372">
        <f t="shared" si="14"/>
        <v>38</v>
      </c>
      <c r="B112" s="348" t="s">
        <v>190</v>
      </c>
      <c r="C112" s="277">
        <f t="shared" si="16"/>
        <v>527853.00120000006</v>
      </c>
      <c r="D112" s="277"/>
      <c r="E112" s="277"/>
      <c r="F112" s="277"/>
      <c r="G112" s="277"/>
      <c r="H112" s="277"/>
      <c r="I112" s="277"/>
      <c r="J112" s="277"/>
      <c r="K112" s="277"/>
      <c r="L112" s="277"/>
      <c r="M112" s="277"/>
      <c r="N112" s="277"/>
      <c r="O112" s="277"/>
      <c r="P112" s="277"/>
      <c r="Q112" s="277"/>
      <c r="R112" s="277"/>
      <c r="S112" s="277"/>
      <c r="T112" s="266">
        <v>527853.00120000006</v>
      </c>
      <c r="U112" s="277"/>
      <c r="V112" s="483">
        <v>2026</v>
      </c>
    </row>
    <row r="113" spans="1:22" ht="12.75" customHeight="1" x14ac:dyDescent="0.2">
      <c r="A113" s="372">
        <f t="shared" si="14"/>
        <v>39</v>
      </c>
      <c r="B113" s="348" t="s">
        <v>223</v>
      </c>
      <c r="C113" s="277">
        <f t="shared" si="16"/>
        <v>1213937</v>
      </c>
      <c r="D113" s="277"/>
      <c r="E113" s="277"/>
      <c r="F113" s="277"/>
      <c r="G113" s="277"/>
      <c r="H113" s="277"/>
      <c r="I113" s="277"/>
      <c r="J113" s="277"/>
      <c r="K113" s="277"/>
      <c r="L113" s="277"/>
      <c r="M113" s="277"/>
      <c r="N113" s="277"/>
      <c r="O113" s="277"/>
      <c r="P113" s="277"/>
      <c r="Q113" s="277"/>
      <c r="R113" s="277"/>
      <c r="S113" s="277"/>
      <c r="T113" s="266">
        <v>1213937</v>
      </c>
      <c r="U113" s="277"/>
      <c r="V113" s="483">
        <v>2026</v>
      </c>
    </row>
    <row r="114" spans="1:22" ht="12.75" customHeight="1" x14ac:dyDescent="0.2">
      <c r="A114" s="518">
        <f t="shared" si="14"/>
        <v>40</v>
      </c>
      <c r="B114" s="172" t="s">
        <v>492</v>
      </c>
      <c r="C114" s="277">
        <f t="shared" si="16"/>
        <v>843453</v>
      </c>
      <c r="D114" s="277"/>
      <c r="E114" s="277"/>
      <c r="F114" s="277"/>
      <c r="G114" s="277"/>
      <c r="H114" s="277"/>
      <c r="I114" s="277"/>
      <c r="J114" s="277"/>
      <c r="K114" s="277"/>
      <c r="L114" s="277"/>
      <c r="M114" s="277"/>
      <c r="N114" s="277"/>
      <c r="O114" s="277"/>
      <c r="P114" s="277"/>
      <c r="Q114" s="277"/>
      <c r="R114" s="277"/>
      <c r="S114" s="277"/>
      <c r="T114" s="266">
        <v>843453</v>
      </c>
      <c r="U114" s="277"/>
      <c r="V114" s="483">
        <v>2026</v>
      </c>
    </row>
    <row r="115" spans="1:22" ht="12.75" customHeight="1" x14ac:dyDescent="0.2">
      <c r="A115" s="518">
        <f t="shared" si="14"/>
        <v>41</v>
      </c>
      <c r="B115" s="172" t="s">
        <v>523</v>
      </c>
      <c r="C115" s="277">
        <f t="shared" si="16"/>
        <v>1798253.34</v>
      </c>
      <c r="D115" s="277"/>
      <c r="E115" s="277"/>
      <c r="F115" s="277"/>
      <c r="G115" s="277"/>
      <c r="H115" s="277"/>
      <c r="I115" s="277"/>
      <c r="J115" s="277"/>
      <c r="K115" s="277"/>
      <c r="L115" s="277"/>
      <c r="M115" s="277"/>
      <c r="N115" s="277"/>
      <c r="O115" s="277"/>
      <c r="P115" s="277"/>
      <c r="Q115" s="277"/>
      <c r="R115" s="277"/>
      <c r="S115" s="277"/>
      <c r="T115" s="266">
        <v>1798253.34</v>
      </c>
      <c r="U115" s="277"/>
      <c r="V115" s="483">
        <v>2026</v>
      </c>
    </row>
    <row r="116" spans="1:22" ht="12.75" customHeight="1" x14ac:dyDescent="0.2">
      <c r="A116" s="372">
        <f t="shared" si="14"/>
        <v>42</v>
      </c>
      <c r="B116" s="403" t="s">
        <v>107</v>
      </c>
      <c r="C116" s="277">
        <f t="shared" si="16"/>
        <v>430822.40399999998</v>
      </c>
      <c r="D116" s="279"/>
      <c r="E116" s="279"/>
      <c r="F116" s="279"/>
      <c r="G116" s="279"/>
      <c r="H116" s="279"/>
      <c r="I116" s="279"/>
      <c r="J116" s="279"/>
      <c r="K116" s="279"/>
      <c r="L116" s="279"/>
      <c r="M116" s="279"/>
      <c r="N116" s="279"/>
      <c r="O116" s="279"/>
      <c r="P116" s="279"/>
      <c r="Q116" s="279"/>
      <c r="R116" s="279"/>
      <c r="S116" s="279"/>
      <c r="T116" s="288">
        <v>430822.40399999998</v>
      </c>
      <c r="U116" s="279"/>
      <c r="V116" s="483">
        <v>2026</v>
      </c>
    </row>
    <row r="117" spans="1:22" ht="12.75" customHeight="1" x14ac:dyDescent="0.2">
      <c r="A117" s="518">
        <f t="shared" si="14"/>
        <v>43</v>
      </c>
      <c r="B117" s="333" t="s">
        <v>511</v>
      </c>
      <c r="C117" s="277">
        <f t="shared" si="16"/>
        <v>653985.87300000002</v>
      </c>
      <c r="D117" s="279"/>
      <c r="E117" s="279"/>
      <c r="F117" s="279"/>
      <c r="G117" s="279"/>
      <c r="H117" s="279"/>
      <c r="I117" s="279"/>
      <c r="J117" s="279"/>
      <c r="K117" s="279"/>
      <c r="L117" s="279"/>
      <c r="M117" s="279"/>
      <c r="N117" s="279"/>
      <c r="O117" s="279"/>
      <c r="P117" s="279"/>
      <c r="Q117" s="279"/>
      <c r="R117" s="279"/>
      <c r="S117" s="279"/>
      <c r="T117" s="288">
        <v>653985.87300000002</v>
      </c>
      <c r="U117" s="279"/>
      <c r="V117" s="483">
        <v>2026</v>
      </c>
    </row>
    <row r="118" spans="1:22" ht="12.75" customHeight="1" x14ac:dyDescent="0.2">
      <c r="A118" s="518">
        <f t="shared" si="14"/>
        <v>44</v>
      </c>
      <c r="B118" s="333" t="s">
        <v>517</v>
      </c>
      <c r="C118" s="277">
        <f t="shared" si="16"/>
        <v>975049.88624999998</v>
      </c>
      <c r="D118" s="279"/>
      <c r="E118" s="279"/>
      <c r="F118" s="279"/>
      <c r="G118" s="279"/>
      <c r="H118" s="279"/>
      <c r="I118" s="279"/>
      <c r="J118" s="279"/>
      <c r="K118" s="279"/>
      <c r="L118" s="279"/>
      <c r="M118" s="279"/>
      <c r="N118" s="279"/>
      <c r="O118" s="279"/>
      <c r="P118" s="279"/>
      <c r="Q118" s="279"/>
      <c r="R118" s="279"/>
      <c r="S118" s="279"/>
      <c r="T118" s="288">
        <v>975049.88624999998</v>
      </c>
      <c r="U118" s="279"/>
      <c r="V118" s="483">
        <v>2026</v>
      </c>
    </row>
    <row r="119" spans="1:22" ht="12.75" customHeight="1" x14ac:dyDescent="0.2">
      <c r="A119" s="518">
        <f t="shared" si="14"/>
        <v>45</v>
      </c>
      <c r="B119" s="333" t="s">
        <v>525</v>
      </c>
      <c r="C119" s="277">
        <f t="shared" si="16"/>
        <v>813316.95</v>
      </c>
      <c r="D119" s="279"/>
      <c r="E119" s="279"/>
      <c r="F119" s="279"/>
      <c r="G119" s="279"/>
      <c r="H119" s="279"/>
      <c r="I119" s="279"/>
      <c r="J119" s="279"/>
      <c r="K119" s="279"/>
      <c r="L119" s="279"/>
      <c r="M119" s="279"/>
      <c r="N119" s="279"/>
      <c r="O119" s="279"/>
      <c r="P119" s="279"/>
      <c r="Q119" s="279"/>
      <c r="R119" s="279"/>
      <c r="S119" s="279"/>
      <c r="T119" s="288">
        <v>813316.95</v>
      </c>
      <c r="U119" s="279"/>
      <c r="V119" s="483">
        <v>2026</v>
      </c>
    </row>
    <row r="120" spans="1:22" ht="12.75" customHeight="1" x14ac:dyDescent="0.2">
      <c r="A120" s="518">
        <f t="shared" si="14"/>
        <v>46</v>
      </c>
      <c r="B120" s="333" t="s">
        <v>484</v>
      </c>
      <c r="C120" s="277">
        <f t="shared" si="16"/>
        <v>1319977</v>
      </c>
      <c r="D120" s="279"/>
      <c r="E120" s="279"/>
      <c r="F120" s="279"/>
      <c r="G120" s="279"/>
      <c r="H120" s="279"/>
      <c r="I120" s="279"/>
      <c r="J120" s="279"/>
      <c r="K120" s="279"/>
      <c r="L120" s="279"/>
      <c r="M120" s="279"/>
      <c r="N120" s="279"/>
      <c r="O120" s="279"/>
      <c r="P120" s="279"/>
      <c r="Q120" s="279"/>
      <c r="R120" s="279"/>
      <c r="S120" s="279"/>
      <c r="T120" s="288">
        <v>1319977</v>
      </c>
      <c r="U120" s="279"/>
      <c r="V120" s="483">
        <v>2026</v>
      </c>
    </row>
    <row r="121" spans="1:22" ht="12.75" customHeight="1" x14ac:dyDescent="0.2">
      <c r="A121" s="372">
        <f t="shared" si="14"/>
        <v>47</v>
      </c>
      <c r="B121" s="403" t="s">
        <v>529</v>
      </c>
      <c r="C121" s="277">
        <f t="shared" si="16"/>
        <v>603176.67999999993</v>
      </c>
      <c r="D121" s="279"/>
      <c r="E121" s="279"/>
      <c r="F121" s="279"/>
      <c r="G121" s="279"/>
      <c r="H121" s="279"/>
      <c r="I121" s="279"/>
      <c r="J121" s="279"/>
      <c r="K121" s="279"/>
      <c r="L121" s="279"/>
      <c r="M121" s="279"/>
      <c r="N121" s="279"/>
      <c r="O121" s="279"/>
      <c r="P121" s="279"/>
      <c r="Q121" s="279"/>
      <c r="R121" s="279"/>
      <c r="S121" s="279"/>
      <c r="T121" s="288">
        <v>603176.67999999993</v>
      </c>
      <c r="U121" s="279"/>
      <c r="V121" s="483">
        <v>2026</v>
      </c>
    </row>
    <row r="122" spans="1:22" ht="12.75" customHeight="1" x14ac:dyDescent="0.2">
      <c r="A122" s="518">
        <f t="shared" si="14"/>
        <v>48</v>
      </c>
      <c r="B122" s="333" t="s">
        <v>565</v>
      </c>
      <c r="C122" s="277">
        <f t="shared" si="16"/>
        <v>1050304.1325000001</v>
      </c>
      <c r="D122" s="279"/>
      <c r="E122" s="279"/>
      <c r="F122" s="279"/>
      <c r="G122" s="279"/>
      <c r="H122" s="279"/>
      <c r="I122" s="279"/>
      <c r="J122" s="279"/>
      <c r="K122" s="279"/>
      <c r="L122" s="279"/>
      <c r="M122" s="279"/>
      <c r="N122" s="279"/>
      <c r="O122" s="279"/>
      <c r="P122" s="279"/>
      <c r="Q122" s="279"/>
      <c r="R122" s="279"/>
      <c r="S122" s="279"/>
      <c r="T122" s="288">
        <v>1050304.1325000001</v>
      </c>
      <c r="U122" s="279"/>
      <c r="V122" s="483">
        <v>2026</v>
      </c>
    </row>
    <row r="123" spans="1:22" ht="12.75" customHeight="1" x14ac:dyDescent="0.2">
      <c r="A123" s="518">
        <f t="shared" si="14"/>
        <v>49</v>
      </c>
      <c r="B123" s="333" t="s">
        <v>488</v>
      </c>
      <c r="C123" s="277">
        <f t="shared" si="16"/>
        <v>1514030</v>
      </c>
      <c r="D123" s="279"/>
      <c r="E123" s="279"/>
      <c r="F123" s="279"/>
      <c r="G123" s="279"/>
      <c r="H123" s="279"/>
      <c r="I123" s="279"/>
      <c r="J123" s="279"/>
      <c r="K123" s="279"/>
      <c r="L123" s="279"/>
      <c r="M123" s="279"/>
      <c r="N123" s="279"/>
      <c r="O123" s="279"/>
      <c r="P123" s="279"/>
      <c r="Q123" s="279"/>
      <c r="R123" s="279"/>
      <c r="S123" s="279"/>
      <c r="T123" s="288">
        <v>1514030</v>
      </c>
      <c r="U123" s="279"/>
      <c r="V123" s="483">
        <v>2026</v>
      </c>
    </row>
    <row r="124" spans="1:22" ht="12.75" customHeight="1" x14ac:dyDescent="0.2">
      <c r="A124" s="518">
        <f t="shared" si="14"/>
        <v>50</v>
      </c>
      <c r="B124" s="333" t="s">
        <v>480</v>
      </c>
      <c r="C124" s="277">
        <f t="shared" si="16"/>
        <v>1024895.9400000001</v>
      </c>
      <c r="D124" s="279"/>
      <c r="E124" s="279"/>
      <c r="F124" s="279"/>
      <c r="G124" s="279"/>
      <c r="H124" s="279"/>
      <c r="I124" s="279"/>
      <c r="J124" s="279"/>
      <c r="K124" s="279"/>
      <c r="L124" s="279"/>
      <c r="M124" s="279"/>
      <c r="N124" s="279"/>
      <c r="O124" s="279"/>
      <c r="P124" s="279"/>
      <c r="Q124" s="279"/>
      <c r="R124" s="279"/>
      <c r="S124" s="279"/>
      <c r="T124" s="288">
        <v>1024895.9400000001</v>
      </c>
      <c r="U124" s="279"/>
      <c r="V124" s="483">
        <v>2026</v>
      </c>
    </row>
    <row r="125" spans="1:22" ht="12.75" customHeight="1" x14ac:dyDescent="0.2">
      <c r="A125" s="518">
        <f t="shared" si="14"/>
        <v>51</v>
      </c>
      <c r="B125" s="333" t="s">
        <v>515</v>
      </c>
      <c r="C125" s="277">
        <f t="shared" si="16"/>
        <v>788942.18159999989</v>
      </c>
      <c r="D125" s="279"/>
      <c r="E125" s="279"/>
      <c r="F125" s="279"/>
      <c r="G125" s="279"/>
      <c r="H125" s="279"/>
      <c r="I125" s="279"/>
      <c r="J125" s="279"/>
      <c r="K125" s="279"/>
      <c r="L125" s="279"/>
      <c r="M125" s="279"/>
      <c r="N125" s="279"/>
      <c r="O125" s="279"/>
      <c r="P125" s="279"/>
      <c r="Q125" s="279"/>
      <c r="R125" s="279"/>
      <c r="S125" s="279"/>
      <c r="T125" s="288">
        <v>788942.18159999989</v>
      </c>
      <c r="U125" s="279"/>
      <c r="V125" s="483">
        <v>2026</v>
      </c>
    </row>
    <row r="126" spans="1:22" ht="12.75" customHeight="1" x14ac:dyDescent="0.2">
      <c r="A126" s="518">
        <f t="shared" si="14"/>
        <v>52</v>
      </c>
      <c r="B126" s="333" t="s">
        <v>569</v>
      </c>
      <c r="C126" s="277">
        <f t="shared" si="16"/>
        <v>433809.91999999998</v>
      </c>
      <c r="D126" s="279"/>
      <c r="E126" s="279"/>
      <c r="F126" s="279"/>
      <c r="G126" s="279"/>
      <c r="H126" s="279"/>
      <c r="I126" s="279"/>
      <c r="J126" s="279"/>
      <c r="K126" s="279"/>
      <c r="L126" s="279"/>
      <c r="M126" s="279"/>
      <c r="N126" s="279"/>
      <c r="O126" s="279"/>
      <c r="P126" s="279"/>
      <c r="Q126" s="279"/>
      <c r="R126" s="279"/>
      <c r="S126" s="279"/>
      <c r="T126" s="288">
        <v>433809.91999999998</v>
      </c>
      <c r="U126" s="279"/>
      <c r="V126" s="483">
        <v>2026</v>
      </c>
    </row>
    <row r="127" spans="1:22" ht="12.75" customHeight="1" x14ac:dyDescent="0.2">
      <c r="A127" s="518">
        <f t="shared" si="14"/>
        <v>53</v>
      </c>
      <c r="B127" s="333" t="s">
        <v>595</v>
      </c>
      <c r="C127" s="277">
        <f t="shared" si="16"/>
        <v>583343.69999999995</v>
      </c>
      <c r="D127" s="279"/>
      <c r="E127" s="279"/>
      <c r="F127" s="279"/>
      <c r="G127" s="279"/>
      <c r="H127" s="279"/>
      <c r="I127" s="279"/>
      <c r="J127" s="279"/>
      <c r="K127" s="279"/>
      <c r="L127" s="279"/>
      <c r="M127" s="279"/>
      <c r="N127" s="279"/>
      <c r="O127" s="279"/>
      <c r="P127" s="279"/>
      <c r="Q127" s="279"/>
      <c r="R127" s="279"/>
      <c r="S127" s="279"/>
      <c r="T127" s="288">
        <v>583343.69999999995</v>
      </c>
      <c r="U127" s="279"/>
      <c r="V127" s="483">
        <v>2026</v>
      </c>
    </row>
    <row r="128" spans="1:22" ht="12.75" customHeight="1" x14ac:dyDescent="0.2">
      <c r="A128" s="372">
        <f t="shared" si="14"/>
        <v>54</v>
      </c>
      <c r="B128" s="403" t="s">
        <v>477</v>
      </c>
      <c r="C128" s="277">
        <f t="shared" si="16"/>
        <v>233760</v>
      </c>
      <c r="D128" s="279"/>
      <c r="E128" s="279"/>
      <c r="F128" s="279"/>
      <c r="G128" s="279"/>
      <c r="H128" s="279"/>
      <c r="I128" s="279"/>
      <c r="J128" s="279"/>
      <c r="K128" s="279"/>
      <c r="L128" s="279"/>
      <c r="M128" s="279"/>
      <c r="N128" s="279"/>
      <c r="O128" s="279"/>
      <c r="P128" s="279"/>
      <c r="Q128" s="279"/>
      <c r="R128" s="279"/>
      <c r="S128" s="279"/>
      <c r="T128" s="288">
        <v>233760</v>
      </c>
      <c r="U128" s="279"/>
      <c r="V128" s="483">
        <v>2026</v>
      </c>
    </row>
    <row r="129" spans="1:66" ht="12.75" customHeight="1" x14ac:dyDescent="0.2">
      <c r="A129" s="593" t="s">
        <v>1104</v>
      </c>
      <c r="B129" s="593"/>
      <c r="C129" s="220">
        <f t="shared" ref="C129:U129" si="17">SUM(C75:C128)</f>
        <v>274441725.5539903</v>
      </c>
      <c r="D129" s="220">
        <f t="shared" si="17"/>
        <v>0</v>
      </c>
      <c r="E129" s="220">
        <f t="shared" si="17"/>
        <v>0</v>
      </c>
      <c r="F129" s="220">
        <f t="shared" si="17"/>
        <v>0</v>
      </c>
      <c r="G129" s="220">
        <f t="shared" si="17"/>
        <v>0</v>
      </c>
      <c r="H129" s="220">
        <f t="shared" si="17"/>
        <v>0</v>
      </c>
      <c r="I129" s="220">
        <f t="shared" si="17"/>
        <v>0</v>
      </c>
      <c r="J129" s="220">
        <f t="shared" si="17"/>
        <v>0</v>
      </c>
      <c r="K129" s="220">
        <f t="shared" si="17"/>
        <v>0</v>
      </c>
      <c r="L129" s="220">
        <f t="shared" si="17"/>
        <v>0</v>
      </c>
      <c r="M129" s="220">
        <f t="shared" si="17"/>
        <v>236520466.34084633</v>
      </c>
      <c r="N129" s="220">
        <f t="shared" si="17"/>
        <v>0</v>
      </c>
      <c r="O129" s="220">
        <f t="shared" si="17"/>
        <v>0</v>
      </c>
      <c r="P129" s="220">
        <f t="shared" si="17"/>
        <v>0</v>
      </c>
      <c r="Q129" s="220">
        <f t="shared" si="17"/>
        <v>0</v>
      </c>
      <c r="R129" s="220">
        <f t="shared" si="17"/>
        <v>0</v>
      </c>
      <c r="S129" s="220">
        <f t="shared" si="17"/>
        <v>0</v>
      </c>
      <c r="T129" s="220">
        <f t="shared" si="17"/>
        <v>32859721.233450007</v>
      </c>
      <c r="U129" s="220">
        <f t="shared" si="17"/>
        <v>5061537.9796941113</v>
      </c>
      <c r="V129" s="223"/>
    </row>
    <row r="130" spans="1:66" ht="12.75" customHeight="1" x14ac:dyDescent="0.2">
      <c r="A130" s="372">
        <v>1</v>
      </c>
      <c r="B130" s="348" t="s">
        <v>215</v>
      </c>
      <c r="C130" s="277">
        <f t="shared" ref="C130:C142" si="18">D130+E130+F130+G130+H130+I130+K130+M130+O130+Q130+R130+S130+T130+U130</f>
        <v>6546438.1045879181</v>
      </c>
      <c r="D130" s="277"/>
      <c r="E130" s="277"/>
      <c r="F130" s="277"/>
      <c r="G130" s="277"/>
      <c r="H130" s="277"/>
      <c r="I130" s="277"/>
      <c r="J130" s="277"/>
      <c r="K130" s="277"/>
      <c r="L130" s="277"/>
      <c r="M130" s="277">
        <v>6409279.5227999985</v>
      </c>
      <c r="N130" s="277"/>
      <c r="O130" s="277"/>
      <c r="P130" s="277"/>
      <c r="Q130" s="277"/>
      <c r="R130" s="277"/>
      <c r="S130" s="277"/>
      <c r="T130" s="266"/>
      <c r="U130" s="279">
        <f t="shared" ref="U130:U142" si="19">M130*2.14%</f>
        <v>137158.58178791997</v>
      </c>
      <c r="V130" s="483">
        <v>2027</v>
      </c>
      <c r="W130" s="347"/>
      <c r="X130" s="347"/>
      <c r="Y130" s="347"/>
      <c r="Z130" s="347"/>
      <c r="AA130" s="347"/>
      <c r="AB130" s="347"/>
      <c r="AC130" s="347"/>
      <c r="AD130" s="347"/>
      <c r="AE130" s="347"/>
      <c r="AF130" s="347"/>
      <c r="AG130" s="347"/>
      <c r="AH130" s="347"/>
      <c r="AI130" s="347"/>
      <c r="AJ130" s="347"/>
      <c r="AK130" s="347"/>
      <c r="AL130" s="347"/>
      <c r="AM130" s="347"/>
      <c r="AN130" s="347"/>
      <c r="AO130" s="347"/>
      <c r="AP130" s="347"/>
      <c r="AQ130" s="347"/>
      <c r="AR130" s="347"/>
      <c r="AS130" s="347"/>
      <c r="AT130" s="347"/>
      <c r="AU130" s="347"/>
      <c r="AV130" s="347"/>
      <c r="AW130" s="347"/>
      <c r="AX130" s="347"/>
      <c r="AY130" s="347"/>
      <c r="AZ130" s="347"/>
      <c r="BA130" s="347"/>
      <c r="BB130" s="347"/>
      <c r="BC130" s="347"/>
      <c r="BD130" s="347"/>
      <c r="BE130" s="347"/>
      <c r="BF130" s="347"/>
      <c r="BG130" s="347"/>
      <c r="BH130" s="347"/>
      <c r="BI130" s="347"/>
      <c r="BJ130" s="347"/>
      <c r="BK130" s="347"/>
      <c r="BL130" s="347"/>
      <c r="BM130" s="347"/>
      <c r="BN130" s="347"/>
    </row>
    <row r="131" spans="1:66" ht="12.75" customHeight="1" x14ac:dyDescent="0.2">
      <c r="A131" s="372">
        <f>A130+1</f>
        <v>2</v>
      </c>
      <c r="B131" s="348" t="s">
        <v>192</v>
      </c>
      <c r="C131" s="277">
        <f t="shared" si="18"/>
        <v>6150456.7316408688</v>
      </c>
      <c r="D131" s="277"/>
      <c r="E131" s="277"/>
      <c r="F131" s="277"/>
      <c r="G131" s="277"/>
      <c r="H131" s="277"/>
      <c r="I131" s="277"/>
      <c r="J131" s="277"/>
      <c r="K131" s="277"/>
      <c r="L131" s="277"/>
      <c r="M131" s="277">
        <v>6021594.6070499988</v>
      </c>
      <c r="N131" s="277"/>
      <c r="O131" s="277"/>
      <c r="P131" s="277"/>
      <c r="Q131" s="277"/>
      <c r="R131" s="277"/>
      <c r="S131" s="277"/>
      <c r="T131" s="266"/>
      <c r="U131" s="279">
        <f t="shared" si="19"/>
        <v>128862.12459086999</v>
      </c>
      <c r="V131" s="483">
        <v>2027</v>
      </c>
      <c r="W131" s="347"/>
      <c r="X131" s="347"/>
      <c r="Y131" s="347"/>
      <c r="Z131" s="347"/>
      <c r="AA131" s="347"/>
      <c r="AB131" s="347"/>
      <c r="AC131" s="347"/>
      <c r="AD131" s="347"/>
      <c r="AE131" s="347"/>
      <c r="AF131" s="347"/>
      <c r="AG131" s="347"/>
      <c r="AH131" s="347"/>
      <c r="AI131" s="347"/>
      <c r="AJ131" s="347"/>
      <c r="AK131" s="347"/>
      <c r="AL131" s="347"/>
      <c r="AM131" s="347"/>
      <c r="AN131" s="347"/>
      <c r="AO131" s="347"/>
      <c r="AP131" s="347"/>
      <c r="AQ131" s="347"/>
      <c r="AR131" s="347"/>
      <c r="AS131" s="347"/>
      <c r="AT131" s="347"/>
      <c r="AU131" s="347"/>
      <c r="AV131" s="347"/>
      <c r="AW131" s="347"/>
      <c r="AX131" s="347"/>
      <c r="AY131" s="347"/>
      <c r="AZ131" s="347"/>
      <c r="BA131" s="347"/>
      <c r="BB131" s="347"/>
      <c r="BC131" s="347"/>
      <c r="BD131" s="347"/>
      <c r="BE131" s="347"/>
      <c r="BF131" s="347"/>
      <c r="BG131" s="347"/>
      <c r="BH131" s="347"/>
      <c r="BI131" s="347"/>
      <c r="BJ131" s="347"/>
      <c r="BK131" s="347"/>
      <c r="BL131" s="347"/>
      <c r="BM131" s="347"/>
      <c r="BN131" s="347"/>
    </row>
    <row r="132" spans="1:66" ht="12.75" customHeight="1" x14ac:dyDescent="0.2">
      <c r="A132" s="372">
        <f t="shared" ref="A132:A158" si="20">A131+1</f>
        <v>3</v>
      </c>
      <c r="B132" s="348" t="s">
        <v>273</v>
      </c>
      <c r="C132" s="277">
        <f t="shared" si="18"/>
        <v>7384131.2731976453</v>
      </c>
      <c r="D132" s="277"/>
      <c r="E132" s="277"/>
      <c r="F132" s="277"/>
      <c r="G132" s="277"/>
      <c r="H132" s="277"/>
      <c r="I132" s="277"/>
      <c r="J132" s="277"/>
      <c r="K132" s="277"/>
      <c r="L132" s="277"/>
      <c r="M132" s="277">
        <v>7229421.6498899991</v>
      </c>
      <c r="N132" s="277"/>
      <c r="O132" s="277"/>
      <c r="P132" s="277"/>
      <c r="Q132" s="277"/>
      <c r="R132" s="277"/>
      <c r="S132" s="277"/>
      <c r="T132" s="266"/>
      <c r="U132" s="279">
        <f t="shared" si="19"/>
        <v>154709.62330764599</v>
      </c>
      <c r="V132" s="483">
        <v>2027</v>
      </c>
      <c r="W132" s="347"/>
      <c r="X132" s="347"/>
      <c r="Y132" s="347"/>
      <c r="Z132" s="347"/>
      <c r="AA132" s="347"/>
      <c r="AB132" s="347"/>
      <c r="AC132" s="347"/>
      <c r="AD132" s="347"/>
      <c r="AE132" s="347"/>
      <c r="AF132" s="347"/>
      <c r="AG132" s="347"/>
      <c r="AH132" s="347"/>
      <c r="AI132" s="347"/>
      <c r="AJ132" s="347"/>
      <c r="AK132" s="347"/>
      <c r="AL132" s="347"/>
      <c r="AM132" s="347"/>
      <c r="AN132" s="347"/>
      <c r="AO132" s="347"/>
      <c r="AP132" s="347"/>
      <c r="AQ132" s="347"/>
      <c r="AR132" s="347"/>
      <c r="AS132" s="347"/>
      <c r="AT132" s="347"/>
      <c r="AU132" s="347"/>
      <c r="AV132" s="347"/>
      <c r="AW132" s="347"/>
      <c r="AX132" s="347"/>
      <c r="AY132" s="347"/>
      <c r="AZ132" s="347"/>
      <c r="BA132" s="347"/>
      <c r="BB132" s="347"/>
      <c r="BC132" s="347"/>
      <c r="BD132" s="347"/>
      <c r="BE132" s="347"/>
      <c r="BF132" s="347"/>
      <c r="BG132" s="347"/>
      <c r="BH132" s="347"/>
      <c r="BI132" s="347"/>
      <c r="BJ132" s="347"/>
      <c r="BK132" s="347"/>
      <c r="BL132" s="347"/>
      <c r="BM132" s="347"/>
      <c r="BN132" s="347"/>
    </row>
    <row r="133" spans="1:66" ht="12.75" customHeight="1" x14ac:dyDescent="0.2">
      <c r="A133" s="372">
        <f t="shared" si="20"/>
        <v>4</v>
      </c>
      <c r="B133" s="348" t="s">
        <v>279</v>
      </c>
      <c r="C133" s="277">
        <f t="shared" si="18"/>
        <v>7363032.1259964481</v>
      </c>
      <c r="D133" s="277"/>
      <c r="E133" s="277"/>
      <c r="F133" s="277"/>
      <c r="G133" s="277"/>
      <c r="H133" s="277"/>
      <c r="I133" s="277"/>
      <c r="J133" s="277"/>
      <c r="K133" s="277"/>
      <c r="L133" s="277"/>
      <c r="M133" s="277">
        <v>7208764.5643199999</v>
      </c>
      <c r="N133" s="277"/>
      <c r="O133" s="277"/>
      <c r="P133" s="277"/>
      <c r="Q133" s="277"/>
      <c r="R133" s="277"/>
      <c r="S133" s="277"/>
      <c r="T133" s="266"/>
      <c r="U133" s="279">
        <f t="shared" si="19"/>
        <v>154267.56167644801</v>
      </c>
      <c r="V133" s="483">
        <v>2027</v>
      </c>
      <c r="W133" s="347"/>
      <c r="X133" s="347"/>
      <c r="Y133" s="347"/>
      <c r="Z133" s="347"/>
      <c r="AA133" s="347"/>
      <c r="AB133" s="347"/>
      <c r="AC133" s="347"/>
      <c r="AD133" s="347"/>
      <c r="AE133" s="347"/>
      <c r="AF133" s="347"/>
      <c r="AG133" s="347"/>
      <c r="AH133" s="347"/>
      <c r="AI133" s="347"/>
      <c r="AJ133" s="347"/>
      <c r="AK133" s="347"/>
      <c r="AL133" s="347"/>
      <c r="AM133" s="347"/>
      <c r="AN133" s="347"/>
      <c r="AO133" s="347"/>
      <c r="AP133" s="347"/>
      <c r="AQ133" s="347"/>
      <c r="AR133" s="347"/>
      <c r="AS133" s="347"/>
      <c r="AT133" s="347"/>
      <c r="AU133" s="347"/>
      <c r="AV133" s="347"/>
      <c r="AW133" s="347"/>
      <c r="AX133" s="347"/>
      <c r="AY133" s="347"/>
      <c r="AZ133" s="347"/>
      <c r="BA133" s="347"/>
      <c r="BB133" s="347"/>
      <c r="BC133" s="347"/>
      <c r="BD133" s="347"/>
      <c r="BE133" s="347"/>
      <c r="BF133" s="347"/>
      <c r="BG133" s="347"/>
      <c r="BH133" s="347"/>
      <c r="BI133" s="347"/>
      <c r="BJ133" s="347"/>
      <c r="BK133" s="347"/>
      <c r="BL133" s="347"/>
      <c r="BM133" s="347"/>
      <c r="BN133" s="347"/>
    </row>
    <row r="134" spans="1:66" ht="12.75" customHeight="1" x14ac:dyDescent="0.2">
      <c r="A134" s="372">
        <f t="shared" si="20"/>
        <v>5</v>
      </c>
      <c r="B134" s="348" t="s">
        <v>285</v>
      </c>
      <c r="C134" s="277">
        <f t="shared" si="18"/>
        <v>2166939.4422852001</v>
      </c>
      <c r="D134" s="277"/>
      <c r="E134" s="277"/>
      <c r="F134" s="277"/>
      <c r="G134" s="277"/>
      <c r="H134" s="277"/>
      <c r="I134" s="277"/>
      <c r="J134" s="277"/>
      <c r="K134" s="277"/>
      <c r="L134" s="277"/>
      <c r="M134" s="277">
        <v>2121538.5180000002</v>
      </c>
      <c r="N134" s="277"/>
      <c r="O134" s="277"/>
      <c r="P134" s="277"/>
      <c r="Q134" s="277"/>
      <c r="R134" s="277"/>
      <c r="S134" s="277"/>
      <c r="T134" s="266"/>
      <c r="U134" s="279">
        <f t="shared" si="19"/>
        <v>45400.92428520001</v>
      </c>
      <c r="V134" s="483">
        <v>2027</v>
      </c>
      <c r="W134" s="347"/>
      <c r="X134" s="347"/>
      <c r="Y134" s="347"/>
      <c r="Z134" s="347"/>
      <c r="AA134" s="347"/>
      <c r="AB134" s="347"/>
      <c r="AC134" s="347"/>
      <c r="AD134" s="347"/>
      <c r="AE134" s="347"/>
      <c r="AF134" s="347"/>
      <c r="AG134" s="347"/>
      <c r="AH134" s="347"/>
      <c r="AI134" s="347"/>
      <c r="AJ134" s="347"/>
      <c r="AK134" s="347"/>
      <c r="AL134" s="347"/>
      <c r="AM134" s="347"/>
      <c r="AN134" s="347"/>
      <c r="AO134" s="347"/>
      <c r="AP134" s="347"/>
      <c r="AQ134" s="347"/>
      <c r="AR134" s="347"/>
      <c r="AS134" s="347"/>
      <c r="AT134" s="347"/>
      <c r="AU134" s="347"/>
      <c r="AV134" s="347"/>
      <c r="AW134" s="347"/>
      <c r="AX134" s="347"/>
      <c r="AY134" s="347"/>
      <c r="AZ134" s="347"/>
      <c r="BA134" s="347"/>
      <c r="BB134" s="347"/>
      <c r="BC134" s="347"/>
      <c r="BD134" s="347"/>
      <c r="BE134" s="347"/>
      <c r="BF134" s="347"/>
      <c r="BG134" s="347"/>
      <c r="BH134" s="347"/>
      <c r="BI134" s="347"/>
      <c r="BJ134" s="347"/>
      <c r="BK134" s="347"/>
      <c r="BL134" s="347"/>
      <c r="BM134" s="347"/>
      <c r="BN134" s="347"/>
    </row>
    <row r="135" spans="1:66" ht="12.75" customHeight="1" x14ac:dyDescent="0.2">
      <c r="A135" s="372">
        <f t="shared" si="20"/>
        <v>6</v>
      </c>
      <c r="B135" s="348" t="s">
        <v>217</v>
      </c>
      <c r="C135" s="277">
        <f t="shared" si="18"/>
        <v>6797346.8821156798</v>
      </c>
      <c r="D135" s="277"/>
      <c r="E135" s="277"/>
      <c r="F135" s="277"/>
      <c r="G135" s="277"/>
      <c r="H135" s="277"/>
      <c r="I135" s="277"/>
      <c r="J135" s="277"/>
      <c r="K135" s="277"/>
      <c r="L135" s="277"/>
      <c r="M135" s="277">
        <v>6654931.3511999995</v>
      </c>
      <c r="N135" s="277"/>
      <c r="O135" s="277"/>
      <c r="P135" s="277"/>
      <c r="Q135" s="277"/>
      <c r="R135" s="277"/>
      <c r="S135" s="277"/>
      <c r="T135" s="266"/>
      <c r="U135" s="279">
        <f t="shared" si="19"/>
        <v>142415.53091567999</v>
      </c>
      <c r="V135" s="483">
        <v>2027</v>
      </c>
      <c r="W135" s="347"/>
      <c r="X135" s="347"/>
      <c r="Y135" s="347"/>
      <c r="Z135" s="347"/>
      <c r="AA135" s="347"/>
      <c r="AB135" s="347"/>
      <c r="AC135" s="347"/>
      <c r="AD135" s="347"/>
      <c r="AE135" s="347"/>
      <c r="AF135" s="347"/>
      <c r="AG135" s="347"/>
      <c r="AH135" s="347"/>
      <c r="AI135" s="347"/>
      <c r="AJ135" s="347"/>
      <c r="AK135" s="347"/>
      <c r="AL135" s="347"/>
      <c r="AM135" s="347"/>
      <c r="AN135" s="347"/>
      <c r="AO135" s="347"/>
      <c r="AP135" s="347"/>
      <c r="AQ135" s="347"/>
      <c r="AR135" s="347"/>
      <c r="AS135" s="347"/>
      <c r="AT135" s="347"/>
      <c r="AU135" s="347"/>
      <c r="AV135" s="347"/>
      <c r="AW135" s="347"/>
      <c r="AX135" s="347"/>
      <c r="AY135" s="347"/>
      <c r="AZ135" s="347"/>
      <c r="BA135" s="347"/>
      <c r="BB135" s="347"/>
      <c r="BC135" s="347"/>
      <c r="BD135" s="347"/>
      <c r="BE135" s="347"/>
      <c r="BF135" s="347"/>
      <c r="BG135" s="347"/>
      <c r="BH135" s="347"/>
      <c r="BI135" s="347"/>
      <c r="BJ135" s="347"/>
      <c r="BK135" s="347"/>
      <c r="BL135" s="347"/>
      <c r="BM135" s="347"/>
      <c r="BN135" s="347"/>
    </row>
    <row r="136" spans="1:66" ht="12.75" customHeight="1" x14ac:dyDescent="0.2">
      <c r="A136" s="372">
        <f t="shared" si="20"/>
        <v>7</v>
      </c>
      <c r="B136" s="404" t="s">
        <v>213</v>
      </c>
      <c r="C136" s="277">
        <f t="shared" si="18"/>
        <v>3357615.6410987517</v>
      </c>
      <c r="D136" s="277"/>
      <c r="E136" s="277"/>
      <c r="F136" s="277"/>
      <c r="G136" s="277"/>
      <c r="H136" s="277"/>
      <c r="I136" s="277"/>
      <c r="J136" s="277"/>
      <c r="K136" s="277"/>
      <c r="L136" s="277"/>
      <c r="M136" s="277">
        <v>3287268.1036799997</v>
      </c>
      <c r="N136" s="277"/>
      <c r="O136" s="277"/>
      <c r="P136" s="277"/>
      <c r="Q136" s="277"/>
      <c r="R136" s="277"/>
      <c r="S136" s="277"/>
      <c r="T136" s="266"/>
      <c r="U136" s="279">
        <f t="shared" si="19"/>
        <v>70347.537418752006</v>
      </c>
      <c r="V136" s="483">
        <v>2027</v>
      </c>
      <c r="W136" s="347"/>
      <c r="X136" s="347"/>
      <c r="Y136" s="347"/>
      <c r="Z136" s="347"/>
      <c r="AA136" s="347"/>
      <c r="AB136" s="347"/>
      <c r="AC136" s="347"/>
      <c r="AD136" s="347"/>
      <c r="AE136" s="347"/>
      <c r="AF136" s="347"/>
      <c r="AG136" s="347"/>
      <c r="AH136" s="347"/>
      <c r="AI136" s="347"/>
      <c r="AJ136" s="347"/>
      <c r="AK136" s="347"/>
      <c r="AL136" s="347"/>
      <c r="AM136" s="347"/>
      <c r="AN136" s="347"/>
      <c r="AO136" s="347"/>
      <c r="AP136" s="347"/>
      <c r="AQ136" s="347"/>
      <c r="AR136" s="347"/>
      <c r="AS136" s="347"/>
      <c r="AT136" s="347"/>
      <c r="AU136" s="347"/>
      <c r="AV136" s="347"/>
      <c r="AW136" s="347"/>
      <c r="AX136" s="347"/>
      <c r="AY136" s="347"/>
      <c r="AZ136" s="347"/>
      <c r="BA136" s="347"/>
      <c r="BB136" s="347"/>
      <c r="BC136" s="347"/>
      <c r="BD136" s="347"/>
      <c r="BE136" s="347"/>
      <c r="BF136" s="347"/>
      <c r="BG136" s="347"/>
      <c r="BH136" s="347"/>
      <c r="BI136" s="347"/>
      <c r="BJ136" s="347"/>
      <c r="BK136" s="347"/>
      <c r="BL136" s="347"/>
      <c r="BM136" s="347"/>
      <c r="BN136" s="347"/>
    </row>
    <row r="137" spans="1:66" ht="12.75" customHeight="1" x14ac:dyDescent="0.2">
      <c r="A137" s="372">
        <f t="shared" si="20"/>
        <v>8</v>
      </c>
      <c r="B137" s="348" t="s">
        <v>275</v>
      </c>
      <c r="C137" s="277">
        <f t="shared" si="18"/>
        <v>6012116.4578981223</v>
      </c>
      <c r="D137" s="277"/>
      <c r="E137" s="277"/>
      <c r="F137" s="277"/>
      <c r="G137" s="277"/>
      <c r="H137" s="277"/>
      <c r="I137" s="277"/>
      <c r="J137" s="277"/>
      <c r="K137" s="277"/>
      <c r="L137" s="277"/>
      <c r="M137" s="277">
        <v>5886152.7882300001</v>
      </c>
      <c r="N137" s="277"/>
      <c r="O137" s="277"/>
      <c r="P137" s="277"/>
      <c r="Q137" s="277"/>
      <c r="R137" s="277"/>
      <c r="S137" s="277"/>
      <c r="T137" s="266"/>
      <c r="U137" s="279">
        <f t="shared" si="19"/>
        <v>125963.66966812202</v>
      </c>
      <c r="V137" s="483">
        <v>2027</v>
      </c>
      <c r="W137" s="347"/>
      <c r="X137" s="347"/>
      <c r="Y137" s="347"/>
      <c r="Z137" s="347"/>
      <c r="AA137" s="347"/>
      <c r="AB137" s="347"/>
      <c r="AC137" s="347"/>
      <c r="AD137" s="347"/>
      <c r="AE137" s="347"/>
      <c r="AF137" s="347"/>
      <c r="AG137" s="347"/>
      <c r="AH137" s="347"/>
      <c r="AI137" s="347"/>
      <c r="AJ137" s="347"/>
      <c r="AK137" s="347"/>
      <c r="AL137" s="347"/>
      <c r="AM137" s="347"/>
      <c r="AN137" s="347"/>
      <c r="AO137" s="347"/>
      <c r="AP137" s="347"/>
      <c r="AQ137" s="347"/>
      <c r="AR137" s="347"/>
      <c r="AS137" s="347"/>
      <c r="AT137" s="347"/>
      <c r="AU137" s="347"/>
      <c r="AV137" s="347"/>
      <c r="AW137" s="347"/>
      <c r="AX137" s="347"/>
      <c r="AY137" s="347"/>
      <c r="AZ137" s="347"/>
      <c r="BA137" s="347"/>
      <c r="BB137" s="347"/>
      <c r="BC137" s="347"/>
      <c r="BD137" s="347"/>
      <c r="BE137" s="347"/>
      <c r="BF137" s="347"/>
      <c r="BG137" s="347"/>
      <c r="BH137" s="347"/>
      <c r="BI137" s="347"/>
      <c r="BJ137" s="347"/>
      <c r="BK137" s="347"/>
      <c r="BL137" s="347"/>
      <c r="BM137" s="347"/>
      <c r="BN137" s="347"/>
    </row>
    <row r="138" spans="1:66" ht="12.75" customHeight="1" x14ac:dyDescent="0.2">
      <c r="A138" s="372">
        <f t="shared" si="20"/>
        <v>9</v>
      </c>
      <c r="B138" s="348" t="s">
        <v>239</v>
      </c>
      <c r="C138" s="277">
        <f t="shared" si="18"/>
        <v>8222964.9362506801</v>
      </c>
      <c r="D138" s="277"/>
      <c r="E138" s="277"/>
      <c r="F138" s="277"/>
      <c r="G138" s="277"/>
      <c r="H138" s="277"/>
      <c r="I138" s="277"/>
      <c r="J138" s="277"/>
      <c r="K138" s="277"/>
      <c r="L138" s="277"/>
      <c r="M138" s="277">
        <v>8050680.3761999998</v>
      </c>
      <c r="N138" s="277"/>
      <c r="O138" s="277"/>
      <c r="P138" s="277"/>
      <c r="Q138" s="277"/>
      <c r="R138" s="277"/>
      <c r="S138" s="277"/>
      <c r="T138" s="266"/>
      <c r="U138" s="279">
        <f t="shared" si="19"/>
        <v>172284.56005068001</v>
      </c>
      <c r="V138" s="483">
        <v>2027</v>
      </c>
      <c r="W138" s="347"/>
      <c r="X138" s="347"/>
      <c r="Y138" s="347"/>
      <c r="Z138" s="347"/>
      <c r="AA138" s="347"/>
      <c r="AB138" s="347"/>
      <c r="AC138" s="347"/>
      <c r="AD138" s="347"/>
      <c r="AE138" s="347"/>
      <c r="AF138" s="347"/>
      <c r="AG138" s="347"/>
      <c r="AH138" s="347"/>
      <c r="AI138" s="347"/>
      <c r="AJ138" s="347"/>
      <c r="AK138" s="347"/>
      <c r="AL138" s="347"/>
      <c r="AM138" s="347"/>
      <c r="AN138" s="347"/>
      <c r="AO138" s="347"/>
      <c r="AP138" s="347"/>
      <c r="AQ138" s="347"/>
      <c r="AR138" s="347"/>
      <c r="AS138" s="347"/>
      <c r="AT138" s="347"/>
      <c r="AU138" s="347"/>
      <c r="AV138" s="347"/>
      <c r="AW138" s="347"/>
      <c r="AX138" s="347"/>
      <c r="AY138" s="347"/>
      <c r="AZ138" s="347"/>
      <c r="BA138" s="347"/>
      <c r="BB138" s="347"/>
      <c r="BC138" s="347"/>
      <c r="BD138" s="347"/>
      <c r="BE138" s="347"/>
      <c r="BF138" s="347"/>
      <c r="BG138" s="347"/>
      <c r="BH138" s="347"/>
      <c r="BI138" s="347"/>
      <c r="BJ138" s="347"/>
      <c r="BK138" s="347"/>
      <c r="BL138" s="347"/>
      <c r="BM138" s="347"/>
      <c r="BN138" s="347"/>
    </row>
    <row r="139" spans="1:66" ht="12.75" customHeight="1" x14ac:dyDescent="0.2">
      <c r="A139" s="372">
        <f t="shared" si="20"/>
        <v>10</v>
      </c>
      <c r="B139" s="348" t="s">
        <v>287</v>
      </c>
      <c r="C139" s="277">
        <f t="shared" si="18"/>
        <v>4972555.7728228802</v>
      </c>
      <c r="D139" s="277"/>
      <c r="E139" s="277"/>
      <c r="F139" s="277"/>
      <c r="G139" s="277"/>
      <c r="H139" s="277"/>
      <c r="I139" s="277"/>
      <c r="J139" s="277"/>
      <c r="K139" s="277"/>
      <c r="L139" s="277"/>
      <c r="M139" s="277">
        <v>4868372.5992000001</v>
      </c>
      <c r="N139" s="277"/>
      <c r="O139" s="277"/>
      <c r="P139" s="277"/>
      <c r="Q139" s="277"/>
      <c r="R139" s="277"/>
      <c r="S139" s="277"/>
      <c r="T139" s="266"/>
      <c r="U139" s="279">
        <f t="shared" si="19"/>
        <v>104183.17362288001</v>
      </c>
      <c r="V139" s="483">
        <v>2027</v>
      </c>
      <c r="W139" s="347"/>
      <c r="X139" s="347"/>
      <c r="Y139" s="347"/>
      <c r="Z139" s="347"/>
      <c r="AA139" s="347"/>
      <c r="AB139" s="347"/>
      <c r="AC139" s="347"/>
      <c r="AD139" s="347"/>
      <c r="AE139" s="347"/>
      <c r="AF139" s="347"/>
      <c r="AG139" s="347"/>
      <c r="AH139" s="347"/>
      <c r="AI139" s="347"/>
      <c r="AJ139" s="347"/>
      <c r="AK139" s="347"/>
      <c r="AL139" s="347"/>
      <c r="AM139" s="347"/>
      <c r="AN139" s="347"/>
      <c r="AO139" s="347"/>
      <c r="AP139" s="347"/>
      <c r="AQ139" s="347"/>
      <c r="AR139" s="347"/>
      <c r="AS139" s="347"/>
      <c r="AT139" s="347"/>
      <c r="AU139" s="347"/>
      <c r="AV139" s="347"/>
      <c r="AW139" s="347"/>
      <c r="AX139" s="347"/>
      <c r="AY139" s="347"/>
      <c r="AZ139" s="347"/>
      <c r="BA139" s="347"/>
      <c r="BB139" s="347"/>
      <c r="BC139" s="347"/>
      <c r="BD139" s="347"/>
      <c r="BE139" s="347"/>
      <c r="BF139" s="347"/>
      <c r="BG139" s="347"/>
      <c r="BH139" s="347"/>
      <c r="BI139" s="347"/>
      <c r="BJ139" s="347"/>
      <c r="BK139" s="347"/>
      <c r="BL139" s="347"/>
      <c r="BM139" s="347"/>
      <c r="BN139" s="347"/>
    </row>
    <row r="140" spans="1:66" ht="12.75" customHeight="1" x14ac:dyDescent="0.2">
      <c r="A140" s="372">
        <f t="shared" si="20"/>
        <v>11</v>
      </c>
      <c r="B140" s="348" t="s">
        <v>166</v>
      </c>
      <c r="C140" s="277">
        <f t="shared" si="18"/>
        <v>4280246.0057479357</v>
      </c>
      <c r="D140" s="277"/>
      <c r="E140" s="277"/>
      <c r="F140" s="277"/>
      <c r="G140" s="277"/>
      <c r="H140" s="277"/>
      <c r="I140" s="277"/>
      <c r="J140" s="277"/>
      <c r="K140" s="277"/>
      <c r="L140" s="277"/>
      <c r="M140" s="277">
        <v>4190567.8536792006</v>
      </c>
      <c r="N140" s="277"/>
      <c r="O140" s="277"/>
      <c r="P140" s="277"/>
      <c r="Q140" s="277"/>
      <c r="R140" s="277"/>
      <c r="S140" s="277"/>
      <c r="T140" s="266"/>
      <c r="U140" s="279">
        <f t="shared" si="19"/>
        <v>89678.152068734897</v>
      </c>
      <c r="V140" s="483">
        <v>2027</v>
      </c>
      <c r="W140" s="347"/>
      <c r="X140" s="347"/>
      <c r="Y140" s="347"/>
      <c r="Z140" s="347"/>
      <c r="AA140" s="347"/>
      <c r="AB140" s="347"/>
      <c r="AC140" s="347"/>
      <c r="AD140" s="347"/>
      <c r="AE140" s="347"/>
      <c r="AF140" s="347"/>
      <c r="AG140" s="347"/>
      <c r="AH140" s="347"/>
      <c r="AI140" s="347"/>
      <c r="AJ140" s="347"/>
      <c r="AK140" s="347"/>
      <c r="AL140" s="347"/>
      <c r="AM140" s="347"/>
      <c r="AN140" s="347"/>
      <c r="AO140" s="347"/>
      <c r="AP140" s="347"/>
      <c r="AQ140" s="347"/>
      <c r="AR140" s="347"/>
      <c r="AS140" s="347"/>
      <c r="AT140" s="347"/>
      <c r="AU140" s="347"/>
      <c r="AV140" s="347"/>
      <c r="AW140" s="347"/>
      <c r="AX140" s="347"/>
      <c r="AY140" s="347"/>
      <c r="AZ140" s="347"/>
      <c r="BA140" s="347"/>
      <c r="BB140" s="347"/>
      <c r="BC140" s="347"/>
      <c r="BD140" s="347"/>
      <c r="BE140" s="347"/>
      <c r="BF140" s="347"/>
      <c r="BG140" s="347"/>
      <c r="BH140" s="347"/>
      <c r="BI140" s="347"/>
      <c r="BJ140" s="347"/>
      <c r="BK140" s="347"/>
      <c r="BL140" s="347"/>
      <c r="BM140" s="347"/>
      <c r="BN140" s="347"/>
    </row>
    <row r="141" spans="1:66" ht="12.75" customHeight="1" x14ac:dyDescent="0.2">
      <c r="A141" s="372">
        <f t="shared" si="20"/>
        <v>12</v>
      </c>
      <c r="B141" s="348" t="s">
        <v>190</v>
      </c>
      <c r="C141" s="277">
        <f t="shared" si="18"/>
        <v>5940493.406858379</v>
      </c>
      <c r="D141" s="277"/>
      <c r="E141" s="277"/>
      <c r="F141" s="277"/>
      <c r="G141" s="277"/>
      <c r="H141" s="277"/>
      <c r="I141" s="277"/>
      <c r="J141" s="277"/>
      <c r="K141" s="277"/>
      <c r="L141" s="277"/>
      <c r="M141" s="277">
        <v>5816030.3572139991</v>
      </c>
      <c r="N141" s="277"/>
      <c r="O141" s="277"/>
      <c r="P141" s="277"/>
      <c r="Q141" s="277"/>
      <c r="R141" s="277"/>
      <c r="S141" s="277"/>
      <c r="T141" s="266"/>
      <c r="U141" s="279">
        <f t="shared" si="19"/>
        <v>124463.0496443796</v>
      </c>
      <c r="V141" s="483">
        <v>2027</v>
      </c>
      <c r="W141" s="347"/>
      <c r="X141" s="347"/>
      <c r="Y141" s="347"/>
      <c r="Z141" s="347"/>
      <c r="AA141" s="347"/>
      <c r="AB141" s="347"/>
      <c r="AC141" s="347"/>
      <c r="AD141" s="347"/>
      <c r="AE141" s="347"/>
      <c r="AF141" s="347"/>
      <c r="AG141" s="347"/>
      <c r="AH141" s="347"/>
      <c r="AI141" s="347"/>
      <c r="AJ141" s="347"/>
      <c r="AK141" s="347"/>
      <c r="AL141" s="347"/>
      <c r="AM141" s="347"/>
      <c r="AN141" s="347"/>
      <c r="AO141" s="347"/>
      <c r="AP141" s="347"/>
      <c r="AQ141" s="347"/>
      <c r="AR141" s="347"/>
      <c r="AS141" s="347"/>
      <c r="AT141" s="347"/>
      <c r="AU141" s="347"/>
      <c r="AV141" s="347"/>
      <c r="AW141" s="347"/>
      <c r="AX141" s="347"/>
      <c r="AY141" s="347"/>
      <c r="AZ141" s="347"/>
      <c r="BA141" s="347"/>
      <c r="BB141" s="347"/>
      <c r="BC141" s="347"/>
      <c r="BD141" s="347"/>
      <c r="BE141" s="347"/>
      <c r="BF141" s="347"/>
      <c r="BG141" s="347"/>
      <c r="BH141" s="347"/>
      <c r="BI141" s="347"/>
      <c r="BJ141" s="347"/>
      <c r="BK141" s="347"/>
      <c r="BL141" s="347"/>
      <c r="BM141" s="347"/>
      <c r="BN141" s="347"/>
    </row>
    <row r="142" spans="1:66" ht="12.75" customHeight="1" x14ac:dyDescent="0.2">
      <c r="A142" s="372">
        <f t="shared" si="20"/>
        <v>13</v>
      </c>
      <c r="B142" s="348" t="s">
        <v>223</v>
      </c>
      <c r="C142" s="277">
        <f t="shared" si="18"/>
        <v>11652615.830756485</v>
      </c>
      <c r="D142" s="277"/>
      <c r="E142" s="277"/>
      <c r="F142" s="277"/>
      <c r="G142" s="277"/>
      <c r="H142" s="277"/>
      <c r="I142" s="277"/>
      <c r="J142" s="277"/>
      <c r="K142" s="277"/>
      <c r="L142" s="277"/>
      <c r="M142" s="277">
        <v>11408474.476949761</v>
      </c>
      <c r="N142" s="277"/>
      <c r="O142" s="277"/>
      <c r="P142" s="277"/>
      <c r="Q142" s="277"/>
      <c r="R142" s="277"/>
      <c r="S142" s="277"/>
      <c r="T142" s="266"/>
      <c r="U142" s="279">
        <f t="shared" si="19"/>
        <v>244141.35380672492</v>
      </c>
      <c r="V142" s="483">
        <v>2027</v>
      </c>
      <c r="W142" s="347"/>
      <c r="X142" s="347"/>
      <c r="Y142" s="347"/>
      <c r="Z142" s="347"/>
      <c r="AA142" s="347"/>
      <c r="AB142" s="347"/>
      <c r="AC142" s="347"/>
      <c r="AD142" s="347"/>
      <c r="AE142" s="347"/>
      <c r="AF142" s="347"/>
      <c r="AG142" s="347"/>
      <c r="AH142" s="347"/>
      <c r="AI142" s="347"/>
      <c r="AJ142" s="347"/>
      <c r="AK142" s="347"/>
      <c r="AL142" s="347"/>
      <c r="AM142" s="347"/>
      <c r="AN142" s="347"/>
      <c r="AO142" s="347"/>
      <c r="AP142" s="347"/>
      <c r="AQ142" s="347"/>
      <c r="AR142" s="347"/>
      <c r="AS142" s="347"/>
      <c r="AT142" s="347"/>
      <c r="AU142" s="347"/>
      <c r="AV142" s="347"/>
      <c r="AW142" s="347"/>
      <c r="AX142" s="347"/>
      <c r="AY142" s="347"/>
      <c r="AZ142" s="347"/>
      <c r="BA142" s="347"/>
      <c r="BB142" s="347"/>
      <c r="BC142" s="347"/>
      <c r="BD142" s="347"/>
      <c r="BE142" s="347"/>
      <c r="BF142" s="347"/>
      <c r="BG142" s="347"/>
      <c r="BH142" s="347"/>
      <c r="BI142" s="347"/>
      <c r="BJ142" s="347"/>
      <c r="BK142" s="347"/>
      <c r="BL142" s="347"/>
      <c r="BM142" s="347"/>
      <c r="BN142" s="347"/>
    </row>
    <row r="143" spans="1:66" ht="12.75" customHeight="1" x14ac:dyDescent="0.2">
      <c r="A143" s="372">
        <f t="shared" si="20"/>
        <v>14</v>
      </c>
      <c r="B143" s="348" t="s">
        <v>486</v>
      </c>
      <c r="C143" s="277">
        <f t="shared" ref="C143:C174" si="21">D143+E143+F143+G143+H143+I143+K143+M143+O143+Q143+R143+S143+T143+U143</f>
        <v>750583.01</v>
      </c>
      <c r="D143" s="277"/>
      <c r="E143" s="277"/>
      <c r="F143" s="277"/>
      <c r="G143" s="277"/>
      <c r="H143" s="277"/>
      <c r="I143" s="277"/>
      <c r="J143" s="277"/>
      <c r="K143" s="277"/>
      <c r="L143" s="277"/>
      <c r="M143" s="277"/>
      <c r="N143" s="277"/>
      <c r="O143" s="277"/>
      <c r="P143" s="277"/>
      <c r="Q143" s="277"/>
      <c r="R143" s="277"/>
      <c r="S143" s="277"/>
      <c r="T143" s="266">
        <v>750583.01</v>
      </c>
      <c r="U143" s="277"/>
      <c r="V143" s="483">
        <v>2027</v>
      </c>
    </row>
    <row r="144" spans="1:66" ht="12.75" customHeight="1" x14ac:dyDescent="0.2">
      <c r="A144" s="372">
        <f t="shared" si="20"/>
        <v>15</v>
      </c>
      <c r="B144" s="348" t="s">
        <v>473</v>
      </c>
      <c r="C144" s="277">
        <f t="shared" si="21"/>
        <v>676355.05200000003</v>
      </c>
      <c r="D144" s="277"/>
      <c r="E144" s="277"/>
      <c r="F144" s="277"/>
      <c r="G144" s="277"/>
      <c r="H144" s="277"/>
      <c r="I144" s="277"/>
      <c r="J144" s="277"/>
      <c r="K144" s="277"/>
      <c r="L144" s="277"/>
      <c r="M144" s="277"/>
      <c r="N144" s="277"/>
      <c r="O144" s="277"/>
      <c r="P144" s="277"/>
      <c r="Q144" s="277"/>
      <c r="R144" s="277"/>
      <c r="S144" s="277"/>
      <c r="T144" s="266">
        <v>676355.05200000003</v>
      </c>
      <c r="U144" s="277"/>
      <c r="V144" s="483">
        <v>2027</v>
      </c>
    </row>
    <row r="145" spans="1:22" ht="12.75" customHeight="1" x14ac:dyDescent="0.2">
      <c r="A145" s="372">
        <f t="shared" si="20"/>
        <v>16</v>
      </c>
      <c r="B145" s="348" t="s">
        <v>531</v>
      </c>
      <c r="C145" s="277">
        <f t="shared" si="21"/>
        <v>500779.32639999996</v>
      </c>
      <c r="D145" s="277"/>
      <c r="E145" s="277"/>
      <c r="F145" s="277"/>
      <c r="G145" s="277"/>
      <c r="H145" s="277"/>
      <c r="I145" s="277"/>
      <c r="J145" s="277"/>
      <c r="K145" s="277"/>
      <c r="L145" s="277"/>
      <c r="M145" s="277"/>
      <c r="N145" s="277"/>
      <c r="O145" s="277"/>
      <c r="P145" s="277"/>
      <c r="Q145" s="277"/>
      <c r="R145" s="277"/>
      <c r="S145" s="277"/>
      <c r="T145" s="266">
        <v>500779.32639999996</v>
      </c>
      <c r="U145" s="277"/>
      <c r="V145" s="483">
        <v>2027</v>
      </c>
    </row>
    <row r="146" spans="1:22" ht="12.75" customHeight="1" x14ac:dyDescent="0.2">
      <c r="A146" s="372">
        <f t="shared" si="20"/>
        <v>17</v>
      </c>
      <c r="B146" s="348" t="s">
        <v>513</v>
      </c>
      <c r="C146" s="277">
        <f t="shared" si="21"/>
        <v>527759.78399999999</v>
      </c>
      <c r="D146" s="277"/>
      <c r="E146" s="277"/>
      <c r="F146" s="277"/>
      <c r="G146" s="277"/>
      <c r="H146" s="277"/>
      <c r="I146" s="277"/>
      <c r="J146" s="277"/>
      <c r="K146" s="277"/>
      <c r="L146" s="277"/>
      <c r="M146" s="277"/>
      <c r="N146" s="277"/>
      <c r="O146" s="277"/>
      <c r="P146" s="277"/>
      <c r="Q146" s="277"/>
      <c r="R146" s="277"/>
      <c r="S146" s="277"/>
      <c r="T146" s="266">
        <v>527759.78399999999</v>
      </c>
      <c r="U146" s="277"/>
      <c r="V146" s="483">
        <v>2027</v>
      </c>
    </row>
    <row r="147" spans="1:22" ht="12.75" customHeight="1" x14ac:dyDescent="0.2">
      <c r="A147" s="372">
        <f t="shared" si="20"/>
        <v>18</v>
      </c>
      <c r="B147" s="348" t="s">
        <v>509</v>
      </c>
      <c r="C147" s="277">
        <f t="shared" si="21"/>
        <v>542759.78399999999</v>
      </c>
      <c r="D147" s="277"/>
      <c r="E147" s="277"/>
      <c r="F147" s="277"/>
      <c r="G147" s="277"/>
      <c r="H147" s="277"/>
      <c r="I147" s="277"/>
      <c r="J147" s="277"/>
      <c r="K147" s="277"/>
      <c r="L147" s="277"/>
      <c r="M147" s="277"/>
      <c r="N147" s="277"/>
      <c r="O147" s="277"/>
      <c r="P147" s="277"/>
      <c r="Q147" s="277"/>
      <c r="R147" s="277"/>
      <c r="S147" s="277"/>
      <c r="T147" s="266">
        <v>542759.78399999999</v>
      </c>
      <c r="U147" s="277"/>
      <c r="V147" s="483">
        <v>2027</v>
      </c>
    </row>
    <row r="148" spans="1:22" ht="12.75" customHeight="1" x14ac:dyDescent="0.2">
      <c r="A148" s="372">
        <f t="shared" si="20"/>
        <v>19</v>
      </c>
      <c r="B148" s="348" t="s">
        <v>535</v>
      </c>
      <c r="C148" s="277">
        <f t="shared" si="21"/>
        <v>586314.55999999994</v>
      </c>
      <c r="D148" s="277"/>
      <c r="E148" s="277"/>
      <c r="F148" s="277"/>
      <c r="G148" s="277"/>
      <c r="H148" s="277"/>
      <c r="I148" s="277"/>
      <c r="J148" s="277"/>
      <c r="K148" s="277"/>
      <c r="L148" s="277"/>
      <c r="M148" s="277"/>
      <c r="N148" s="277"/>
      <c r="O148" s="277"/>
      <c r="P148" s="277"/>
      <c r="Q148" s="277"/>
      <c r="R148" s="277"/>
      <c r="S148" s="277"/>
      <c r="T148" s="266">
        <v>586314.55999999994</v>
      </c>
      <c r="U148" s="277"/>
      <c r="V148" s="483">
        <v>2027</v>
      </c>
    </row>
    <row r="149" spans="1:22" ht="12.75" customHeight="1" x14ac:dyDescent="0.2">
      <c r="A149" s="372">
        <f t="shared" si="20"/>
        <v>20</v>
      </c>
      <c r="B149" s="348" t="s">
        <v>553</v>
      </c>
      <c r="C149" s="277">
        <f t="shared" si="21"/>
        <v>423642.5</v>
      </c>
      <c r="D149" s="277"/>
      <c r="E149" s="277"/>
      <c r="F149" s="277"/>
      <c r="G149" s="277"/>
      <c r="H149" s="277"/>
      <c r="I149" s="277"/>
      <c r="J149" s="277"/>
      <c r="K149" s="277"/>
      <c r="L149" s="277"/>
      <c r="M149" s="277"/>
      <c r="N149" s="277"/>
      <c r="O149" s="277"/>
      <c r="P149" s="277"/>
      <c r="Q149" s="277"/>
      <c r="R149" s="277"/>
      <c r="S149" s="277"/>
      <c r="T149" s="266">
        <v>423642.5</v>
      </c>
      <c r="U149" s="277"/>
      <c r="V149" s="483">
        <v>2027</v>
      </c>
    </row>
    <row r="150" spans="1:22" ht="12.75" customHeight="1" x14ac:dyDescent="0.2">
      <c r="A150" s="372">
        <f t="shared" si="20"/>
        <v>21</v>
      </c>
      <c r="B150" s="348" t="s">
        <v>475</v>
      </c>
      <c r="C150" s="277">
        <f t="shared" si="21"/>
        <v>588990.1</v>
      </c>
      <c r="D150" s="277"/>
      <c r="E150" s="277"/>
      <c r="F150" s="277"/>
      <c r="G150" s="277"/>
      <c r="H150" s="277"/>
      <c r="I150" s="277"/>
      <c r="J150" s="277"/>
      <c r="K150" s="277"/>
      <c r="L150" s="277"/>
      <c r="M150" s="277"/>
      <c r="N150" s="277"/>
      <c r="O150" s="277"/>
      <c r="P150" s="277"/>
      <c r="Q150" s="277"/>
      <c r="R150" s="277"/>
      <c r="S150" s="277"/>
      <c r="T150" s="266">
        <v>588990.1</v>
      </c>
      <c r="U150" s="277"/>
      <c r="V150" s="483">
        <v>2027</v>
      </c>
    </row>
    <row r="151" spans="1:22" ht="12.75" customHeight="1" x14ac:dyDescent="0.2">
      <c r="A151" s="372">
        <f t="shared" si="20"/>
        <v>22</v>
      </c>
      <c r="B151" s="348" t="s">
        <v>579</v>
      </c>
      <c r="C151" s="277">
        <f t="shared" si="21"/>
        <v>456922.92479999992</v>
      </c>
      <c r="D151" s="277"/>
      <c r="E151" s="277"/>
      <c r="F151" s="277"/>
      <c r="G151" s="277"/>
      <c r="H151" s="277"/>
      <c r="I151" s="277"/>
      <c r="J151" s="277"/>
      <c r="K151" s="277"/>
      <c r="L151" s="277"/>
      <c r="M151" s="277"/>
      <c r="N151" s="277"/>
      <c r="O151" s="277"/>
      <c r="P151" s="277"/>
      <c r="Q151" s="277"/>
      <c r="R151" s="277"/>
      <c r="S151" s="277"/>
      <c r="T151" s="266">
        <v>456922.92479999992</v>
      </c>
      <c r="U151" s="277"/>
      <c r="V151" s="483">
        <v>2027</v>
      </c>
    </row>
    <row r="152" spans="1:22" ht="12.75" customHeight="1" x14ac:dyDescent="0.2">
      <c r="A152" s="372">
        <f t="shared" si="20"/>
        <v>23</v>
      </c>
      <c r="B152" s="348" t="s">
        <v>497</v>
      </c>
      <c r="C152" s="277">
        <f t="shared" si="21"/>
        <v>603983.03999999992</v>
      </c>
      <c r="D152" s="277"/>
      <c r="E152" s="277"/>
      <c r="F152" s="277"/>
      <c r="G152" s="277"/>
      <c r="H152" s="277"/>
      <c r="I152" s="277"/>
      <c r="J152" s="277"/>
      <c r="K152" s="277"/>
      <c r="L152" s="277"/>
      <c r="M152" s="277"/>
      <c r="N152" s="277"/>
      <c r="O152" s="277"/>
      <c r="P152" s="277"/>
      <c r="Q152" s="277"/>
      <c r="R152" s="277"/>
      <c r="S152" s="277"/>
      <c r="T152" s="266">
        <v>603983.03999999992</v>
      </c>
      <c r="U152" s="277"/>
      <c r="V152" s="483">
        <v>2027</v>
      </c>
    </row>
    <row r="153" spans="1:22" ht="12.75" customHeight="1" x14ac:dyDescent="0.2">
      <c r="A153" s="372">
        <f t="shared" si="20"/>
        <v>24</v>
      </c>
      <c r="B153" s="348" t="s">
        <v>469</v>
      </c>
      <c r="C153" s="277">
        <f t="shared" si="21"/>
        <v>285586.30800000002</v>
      </c>
      <c r="D153" s="277"/>
      <c r="E153" s="277"/>
      <c r="F153" s="277"/>
      <c r="G153" s="277"/>
      <c r="H153" s="277"/>
      <c r="I153" s="277"/>
      <c r="J153" s="277"/>
      <c r="K153" s="277"/>
      <c r="L153" s="277"/>
      <c r="M153" s="277"/>
      <c r="N153" s="277"/>
      <c r="O153" s="277"/>
      <c r="P153" s="277"/>
      <c r="Q153" s="277"/>
      <c r="R153" s="277"/>
      <c r="S153" s="277"/>
      <c r="T153" s="266">
        <v>285586.30800000002</v>
      </c>
      <c r="U153" s="277"/>
      <c r="V153" s="483">
        <v>2027</v>
      </c>
    </row>
    <row r="154" spans="1:22" ht="12.75" customHeight="1" x14ac:dyDescent="0.2">
      <c r="A154" s="372">
        <f t="shared" si="20"/>
        <v>25</v>
      </c>
      <c r="B154" s="348" t="s">
        <v>561</v>
      </c>
      <c r="C154" s="277">
        <f t="shared" si="21"/>
        <v>389141.05479999998</v>
      </c>
      <c r="D154" s="277"/>
      <c r="E154" s="277"/>
      <c r="F154" s="277"/>
      <c r="G154" s="277"/>
      <c r="H154" s="277"/>
      <c r="I154" s="277"/>
      <c r="J154" s="277"/>
      <c r="K154" s="277"/>
      <c r="L154" s="277"/>
      <c r="M154" s="277"/>
      <c r="N154" s="277"/>
      <c r="O154" s="277"/>
      <c r="P154" s="277"/>
      <c r="Q154" s="277"/>
      <c r="R154" s="277"/>
      <c r="S154" s="277"/>
      <c r="T154" s="266">
        <v>389141.05479999998</v>
      </c>
      <c r="U154" s="277"/>
      <c r="V154" s="483">
        <v>2027</v>
      </c>
    </row>
    <row r="155" spans="1:22" ht="12.75" customHeight="1" x14ac:dyDescent="0.2">
      <c r="A155" s="372">
        <f t="shared" si="20"/>
        <v>26</v>
      </c>
      <c r="B155" s="348" t="s">
        <v>539</v>
      </c>
      <c r="C155" s="277">
        <f t="shared" si="21"/>
        <v>592824</v>
      </c>
      <c r="D155" s="277"/>
      <c r="E155" s="277"/>
      <c r="F155" s="277"/>
      <c r="G155" s="277"/>
      <c r="H155" s="277"/>
      <c r="I155" s="277"/>
      <c r="J155" s="277"/>
      <c r="K155" s="277"/>
      <c r="L155" s="277"/>
      <c r="M155" s="277"/>
      <c r="N155" s="277"/>
      <c r="O155" s="277"/>
      <c r="P155" s="277"/>
      <c r="Q155" s="277"/>
      <c r="R155" s="277"/>
      <c r="S155" s="277"/>
      <c r="T155" s="266">
        <v>592824</v>
      </c>
      <c r="U155" s="277"/>
      <c r="V155" s="483">
        <v>2027</v>
      </c>
    </row>
    <row r="156" spans="1:22" ht="12.75" customHeight="1" x14ac:dyDescent="0.2">
      <c r="A156" s="372">
        <f t="shared" si="20"/>
        <v>27</v>
      </c>
      <c r="B156" s="348" t="s">
        <v>537</v>
      </c>
      <c r="C156" s="277">
        <f t="shared" si="21"/>
        <v>495789.48</v>
      </c>
      <c r="D156" s="277"/>
      <c r="E156" s="277"/>
      <c r="F156" s="277"/>
      <c r="G156" s="277"/>
      <c r="H156" s="277"/>
      <c r="I156" s="277"/>
      <c r="J156" s="277"/>
      <c r="K156" s="277"/>
      <c r="L156" s="277"/>
      <c r="M156" s="277"/>
      <c r="N156" s="277"/>
      <c r="O156" s="277"/>
      <c r="P156" s="277"/>
      <c r="Q156" s="277"/>
      <c r="R156" s="277"/>
      <c r="S156" s="277"/>
      <c r="T156" s="266">
        <v>495789.48</v>
      </c>
      <c r="U156" s="277"/>
      <c r="V156" s="483">
        <v>2027</v>
      </c>
    </row>
    <row r="157" spans="1:22" ht="12.75" customHeight="1" x14ac:dyDescent="0.2">
      <c r="A157" s="372">
        <f t="shared" si="20"/>
        <v>28</v>
      </c>
      <c r="B157" s="348" t="s">
        <v>490</v>
      </c>
      <c r="C157" s="277">
        <f t="shared" si="21"/>
        <v>841770.9</v>
      </c>
      <c r="D157" s="277"/>
      <c r="E157" s="277"/>
      <c r="F157" s="277"/>
      <c r="G157" s="277"/>
      <c r="H157" s="277"/>
      <c r="I157" s="277"/>
      <c r="J157" s="277"/>
      <c r="K157" s="277"/>
      <c r="L157" s="277"/>
      <c r="M157" s="277"/>
      <c r="N157" s="277"/>
      <c r="O157" s="277"/>
      <c r="P157" s="277"/>
      <c r="Q157" s="277"/>
      <c r="R157" s="277"/>
      <c r="S157" s="277"/>
      <c r="T157" s="266">
        <v>841770.9</v>
      </c>
      <c r="U157" s="277"/>
      <c r="V157" s="483">
        <v>2027</v>
      </c>
    </row>
    <row r="158" spans="1:22" ht="12.75" customHeight="1" x14ac:dyDescent="0.2">
      <c r="A158" s="372">
        <f t="shared" si="20"/>
        <v>29</v>
      </c>
      <c r="B158" s="348" t="s">
        <v>521</v>
      </c>
      <c r="C158" s="277">
        <f t="shared" si="21"/>
        <v>994116.73124999995</v>
      </c>
      <c r="D158" s="277"/>
      <c r="E158" s="277"/>
      <c r="F158" s="277"/>
      <c r="G158" s="277"/>
      <c r="H158" s="277"/>
      <c r="I158" s="277"/>
      <c r="J158" s="277"/>
      <c r="K158" s="277"/>
      <c r="L158" s="277"/>
      <c r="M158" s="277"/>
      <c r="N158" s="277"/>
      <c r="O158" s="277"/>
      <c r="P158" s="277"/>
      <c r="Q158" s="277"/>
      <c r="R158" s="277"/>
      <c r="S158" s="277"/>
      <c r="T158" s="266">
        <v>994116.73124999995</v>
      </c>
      <c r="U158" s="277"/>
      <c r="V158" s="483">
        <v>2027</v>
      </c>
    </row>
    <row r="159" spans="1:22" ht="12.75" customHeight="1" x14ac:dyDescent="0.2">
      <c r="A159" s="372">
        <f t="shared" ref="A159:A208" si="22">A158+1</f>
        <v>30</v>
      </c>
      <c r="B159" s="348" t="s">
        <v>559</v>
      </c>
      <c r="C159" s="277">
        <f t="shared" si="21"/>
        <v>182955.894</v>
      </c>
      <c r="D159" s="277"/>
      <c r="E159" s="277"/>
      <c r="F159" s="277"/>
      <c r="G159" s="277"/>
      <c r="H159" s="277"/>
      <c r="I159" s="277"/>
      <c r="J159" s="277"/>
      <c r="K159" s="277"/>
      <c r="L159" s="277"/>
      <c r="M159" s="277"/>
      <c r="N159" s="277"/>
      <c r="O159" s="277"/>
      <c r="P159" s="277"/>
      <c r="Q159" s="277"/>
      <c r="R159" s="277"/>
      <c r="S159" s="277"/>
      <c r="T159" s="266">
        <v>182955.894</v>
      </c>
      <c r="U159" s="277"/>
      <c r="V159" s="483">
        <v>2027</v>
      </c>
    </row>
    <row r="160" spans="1:22" ht="12.75" customHeight="1" x14ac:dyDescent="0.2">
      <c r="A160" s="372">
        <f t="shared" si="22"/>
        <v>31</v>
      </c>
      <c r="B160" s="348" t="s">
        <v>478</v>
      </c>
      <c r="C160" s="277">
        <f t="shared" si="21"/>
        <v>600821.31200000003</v>
      </c>
      <c r="D160" s="277"/>
      <c r="E160" s="277"/>
      <c r="F160" s="277"/>
      <c r="G160" s="277"/>
      <c r="H160" s="277"/>
      <c r="I160" s="277"/>
      <c r="J160" s="277"/>
      <c r="K160" s="277"/>
      <c r="L160" s="277"/>
      <c r="M160" s="277"/>
      <c r="N160" s="277"/>
      <c r="O160" s="277"/>
      <c r="P160" s="277"/>
      <c r="Q160" s="277"/>
      <c r="R160" s="277"/>
      <c r="S160" s="277"/>
      <c r="T160" s="266">
        <v>600821.31200000003</v>
      </c>
      <c r="U160" s="277"/>
      <c r="V160" s="483">
        <v>2027</v>
      </c>
    </row>
    <row r="161" spans="1:22" ht="12.75" customHeight="1" x14ac:dyDescent="0.2">
      <c r="A161" s="372">
        <f t="shared" si="22"/>
        <v>32</v>
      </c>
      <c r="B161" s="348" t="s">
        <v>547</v>
      </c>
      <c r="C161" s="277">
        <f t="shared" si="21"/>
        <v>349013.6372</v>
      </c>
      <c r="D161" s="277"/>
      <c r="E161" s="277"/>
      <c r="F161" s="277"/>
      <c r="G161" s="277"/>
      <c r="H161" s="277"/>
      <c r="I161" s="277"/>
      <c r="J161" s="277"/>
      <c r="K161" s="277"/>
      <c r="L161" s="277"/>
      <c r="M161" s="277"/>
      <c r="N161" s="277"/>
      <c r="O161" s="277"/>
      <c r="P161" s="277"/>
      <c r="Q161" s="277"/>
      <c r="R161" s="277"/>
      <c r="S161" s="277"/>
      <c r="T161" s="266">
        <v>349013.6372</v>
      </c>
      <c r="U161" s="277"/>
      <c r="V161" s="483">
        <v>2027</v>
      </c>
    </row>
    <row r="162" spans="1:22" ht="12.75" customHeight="1" x14ac:dyDescent="0.2">
      <c r="A162" s="372">
        <f t="shared" si="22"/>
        <v>33</v>
      </c>
      <c r="B162" s="348" t="s">
        <v>482</v>
      </c>
      <c r="C162" s="277">
        <f t="shared" si="21"/>
        <v>1037547.79</v>
      </c>
      <c r="D162" s="277"/>
      <c r="E162" s="277"/>
      <c r="F162" s="277"/>
      <c r="G162" s="277"/>
      <c r="H162" s="277"/>
      <c r="I162" s="277"/>
      <c r="J162" s="277"/>
      <c r="K162" s="277"/>
      <c r="L162" s="277"/>
      <c r="M162" s="277"/>
      <c r="N162" s="277"/>
      <c r="O162" s="277"/>
      <c r="P162" s="277"/>
      <c r="Q162" s="277"/>
      <c r="R162" s="277"/>
      <c r="S162" s="277"/>
      <c r="T162" s="266">
        <v>1037547.79</v>
      </c>
      <c r="U162" s="277"/>
      <c r="V162" s="483">
        <v>2027</v>
      </c>
    </row>
    <row r="163" spans="1:22" ht="12.75" customHeight="1" x14ac:dyDescent="0.2">
      <c r="A163" s="372">
        <f t="shared" si="22"/>
        <v>34</v>
      </c>
      <c r="B163" s="348" t="s">
        <v>501</v>
      </c>
      <c r="C163" s="277">
        <f t="shared" si="21"/>
        <v>601193.28</v>
      </c>
      <c r="D163" s="277"/>
      <c r="E163" s="277"/>
      <c r="F163" s="277"/>
      <c r="G163" s="277"/>
      <c r="H163" s="277"/>
      <c r="I163" s="277"/>
      <c r="J163" s="277"/>
      <c r="K163" s="277"/>
      <c r="L163" s="277"/>
      <c r="M163" s="277"/>
      <c r="N163" s="277"/>
      <c r="O163" s="277"/>
      <c r="P163" s="277"/>
      <c r="Q163" s="277"/>
      <c r="R163" s="277"/>
      <c r="S163" s="277"/>
      <c r="T163" s="266">
        <v>601193.28</v>
      </c>
      <c r="U163" s="277"/>
      <c r="V163" s="483">
        <v>2027</v>
      </c>
    </row>
    <row r="164" spans="1:22" ht="12.75" customHeight="1" x14ac:dyDescent="0.2">
      <c r="A164" s="372">
        <f t="shared" si="22"/>
        <v>35</v>
      </c>
      <c r="B164" s="348" t="s">
        <v>587</v>
      </c>
      <c r="C164" s="277">
        <f t="shared" si="21"/>
        <v>520372.30800000002</v>
      </c>
      <c r="D164" s="277"/>
      <c r="E164" s="277"/>
      <c r="F164" s="277"/>
      <c r="G164" s="277"/>
      <c r="H164" s="277"/>
      <c r="I164" s="277"/>
      <c r="J164" s="277"/>
      <c r="K164" s="277"/>
      <c r="L164" s="277"/>
      <c r="M164" s="277"/>
      <c r="N164" s="277"/>
      <c r="O164" s="277"/>
      <c r="P164" s="277"/>
      <c r="Q164" s="277"/>
      <c r="R164" s="277"/>
      <c r="S164" s="277"/>
      <c r="T164" s="266">
        <v>520372.30800000002</v>
      </c>
      <c r="U164" s="277"/>
      <c r="V164" s="483">
        <v>2027</v>
      </c>
    </row>
    <row r="165" spans="1:22" ht="12.75" customHeight="1" x14ac:dyDescent="0.2">
      <c r="A165" s="372">
        <f t="shared" si="22"/>
        <v>36</v>
      </c>
      <c r="B165" s="348" t="s">
        <v>505</v>
      </c>
      <c r="C165" s="277">
        <f t="shared" si="21"/>
        <v>563581.29999999993</v>
      </c>
      <c r="D165" s="277"/>
      <c r="E165" s="277"/>
      <c r="F165" s="277"/>
      <c r="G165" s="277"/>
      <c r="H165" s="277"/>
      <c r="I165" s="277"/>
      <c r="J165" s="277"/>
      <c r="K165" s="277"/>
      <c r="L165" s="277"/>
      <c r="M165" s="277"/>
      <c r="N165" s="277"/>
      <c r="O165" s="277"/>
      <c r="P165" s="277"/>
      <c r="Q165" s="277"/>
      <c r="R165" s="277"/>
      <c r="S165" s="277"/>
      <c r="T165" s="266">
        <v>563581.29999999993</v>
      </c>
      <c r="U165" s="277"/>
      <c r="V165" s="483">
        <v>2027</v>
      </c>
    </row>
    <row r="166" spans="1:22" ht="12.75" customHeight="1" x14ac:dyDescent="0.2">
      <c r="A166" s="372">
        <f t="shared" si="22"/>
        <v>37</v>
      </c>
      <c r="B166" s="348" t="s">
        <v>467</v>
      </c>
      <c r="C166" s="277">
        <f t="shared" si="21"/>
        <v>975664.41</v>
      </c>
      <c r="D166" s="277"/>
      <c r="E166" s="277"/>
      <c r="F166" s="277"/>
      <c r="G166" s="277"/>
      <c r="H166" s="277"/>
      <c r="I166" s="277"/>
      <c r="J166" s="277"/>
      <c r="K166" s="277"/>
      <c r="L166" s="277"/>
      <c r="M166" s="277"/>
      <c r="N166" s="277"/>
      <c r="O166" s="277"/>
      <c r="P166" s="277"/>
      <c r="Q166" s="277"/>
      <c r="R166" s="277"/>
      <c r="S166" s="277"/>
      <c r="T166" s="266">
        <v>975664.41</v>
      </c>
      <c r="U166" s="277"/>
      <c r="V166" s="483">
        <v>2027</v>
      </c>
    </row>
    <row r="167" spans="1:22" ht="12.75" customHeight="1" x14ac:dyDescent="0.2">
      <c r="A167" s="372">
        <f t="shared" si="22"/>
        <v>38</v>
      </c>
      <c r="B167" s="348" t="s">
        <v>494</v>
      </c>
      <c r="C167" s="277">
        <f t="shared" si="21"/>
        <v>855948.60000000009</v>
      </c>
      <c r="D167" s="277"/>
      <c r="E167" s="277"/>
      <c r="F167" s="277"/>
      <c r="G167" s="277"/>
      <c r="H167" s="277"/>
      <c r="I167" s="277"/>
      <c r="J167" s="277"/>
      <c r="K167" s="277"/>
      <c r="L167" s="277"/>
      <c r="M167" s="277"/>
      <c r="N167" s="277"/>
      <c r="O167" s="277"/>
      <c r="P167" s="277"/>
      <c r="Q167" s="277"/>
      <c r="R167" s="277"/>
      <c r="S167" s="277"/>
      <c r="T167" s="266">
        <v>855948.60000000009</v>
      </c>
      <c r="U167" s="277"/>
      <c r="V167" s="483">
        <v>2027</v>
      </c>
    </row>
    <row r="168" spans="1:22" ht="12.75" customHeight="1" x14ac:dyDescent="0.2">
      <c r="A168" s="372">
        <f t="shared" si="22"/>
        <v>39</v>
      </c>
      <c r="B168" s="348" t="s">
        <v>563</v>
      </c>
      <c r="C168" s="277">
        <f t="shared" si="21"/>
        <v>264104.5968</v>
      </c>
      <c r="D168" s="277"/>
      <c r="E168" s="277"/>
      <c r="F168" s="277"/>
      <c r="G168" s="277"/>
      <c r="H168" s="277"/>
      <c r="I168" s="277"/>
      <c r="J168" s="277"/>
      <c r="K168" s="277"/>
      <c r="L168" s="277"/>
      <c r="M168" s="277"/>
      <c r="N168" s="277"/>
      <c r="O168" s="277"/>
      <c r="P168" s="277"/>
      <c r="Q168" s="277"/>
      <c r="R168" s="277"/>
      <c r="S168" s="277"/>
      <c r="T168" s="266">
        <v>264104.5968</v>
      </c>
      <c r="U168" s="277"/>
      <c r="V168" s="483">
        <v>2027</v>
      </c>
    </row>
    <row r="169" spans="1:22" ht="12.75" customHeight="1" x14ac:dyDescent="0.2">
      <c r="A169" s="372">
        <f t="shared" si="22"/>
        <v>40</v>
      </c>
      <c r="B169" s="348" t="s">
        <v>496</v>
      </c>
      <c r="C169" s="277">
        <f t="shared" si="21"/>
        <v>295969.97759999998</v>
      </c>
      <c r="D169" s="277"/>
      <c r="E169" s="277"/>
      <c r="F169" s="277"/>
      <c r="G169" s="277"/>
      <c r="H169" s="277"/>
      <c r="I169" s="277"/>
      <c r="J169" s="277"/>
      <c r="K169" s="277"/>
      <c r="L169" s="277"/>
      <c r="M169" s="277"/>
      <c r="N169" s="277"/>
      <c r="O169" s="277"/>
      <c r="P169" s="277"/>
      <c r="Q169" s="277"/>
      <c r="R169" s="277"/>
      <c r="S169" s="277"/>
      <c r="T169" s="266">
        <v>295969.97759999998</v>
      </c>
      <c r="U169" s="277"/>
      <c r="V169" s="483">
        <v>2027</v>
      </c>
    </row>
    <row r="170" spans="1:22" ht="12.75" customHeight="1" x14ac:dyDescent="0.2">
      <c r="A170" s="372">
        <f t="shared" si="22"/>
        <v>41</v>
      </c>
      <c r="B170" s="348" t="s">
        <v>557</v>
      </c>
      <c r="C170" s="277">
        <f t="shared" si="21"/>
        <v>177590.93599999999</v>
      </c>
      <c r="D170" s="277"/>
      <c r="E170" s="277"/>
      <c r="F170" s="277"/>
      <c r="G170" s="277"/>
      <c r="H170" s="277"/>
      <c r="I170" s="277"/>
      <c r="J170" s="277"/>
      <c r="K170" s="277"/>
      <c r="L170" s="277"/>
      <c r="M170" s="277"/>
      <c r="N170" s="277"/>
      <c r="O170" s="277"/>
      <c r="P170" s="277"/>
      <c r="Q170" s="277"/>
      <c r="R170" s="277"/>
      <c r="S170" s="277"/>
      <c r="T170" s="266">
        <v>177590.93599999999</v>
      </c>
      <c r="U170" s="277"/>
      <c r="V170" s="483">
        <v>2027</v>
      </c>
    </row>
    <row r="171" spans="1:22" ht="12.75" customHeight="1" x14ac:dyDescent="0.2">
      <c r="A171" s="372">
        <f t="shared" si="22"/>
        <v>42</v>
      </c>
      <c r="B171" s="348" t="s">
        <v>593</v>
      </c>
      <c r="C171" s="277">
        <f t="shared" si="21"/>
        <v>1000643.97</v>
      </c>
      <c r="D171" s="277"/>
      <c r="E171" s="277"/>
      <c r="F171" s="277"/>
      <c r="G171" s="277"/>
      <c r="H171" s="277"/>
      <c r="I171" s="277"/>
      <c r="J171" s="277"/>
      <c r="K171" s="277"/>
      <c r="L171" s="277"/>
      <c r="M171" s="277"/>
      <c r="N171" s="277"/>
      <c r="O171" s="277"/>
      <c r="P171" s="277"/>
      <c r="Q171" s="277"/>
      <c r="R171" s="277"/>
      <c r="S171" s="277"/>
      <c r="T171" s="266">
        <v>1000643.97</v>
      </c>
      <c r="U171" s="277"/>
      <c r="V171" s="483">
        <v>2027</v>
      </c>
    </row>
    <row r="172" spans="1:22" ht="12.75" customHeight="1" x14ac:dyDescent="0.2">
      <c r="A172" s="372">
        <f t="shared" si="22"/>
        <v>43</v>
      </c>
      <c r="B172" s="348" t="s">
        <v>549</v>
      </c>
      <c r="C172" s="277">
        <f t="shared" si="21"/>
        <v>421609.016</v>
      </c>
      <c r="D172" s="277"/>
      <c r="E172" s="277"/>
      <c r="F172" s="277"/>
      <c r="G172" s="277"/>
      <c r="H172" s="277"/>
      <c r="I172" s="277"/>
      <c r="J172" s="277"/>
      <c r="K172" s="277"/>
      <c r="L172" s="277"/>
      <c r="M172" s="277"/>
      <c r="N172" s="277"/>
      <c r="O172" s="277"/>
      <c r="P172" s="277"/>
      <c r="Q172" s="277"/>
      <c r="R172" s="277"/>
      <c r="S172" s="277"/>
      <c r="T172" s="266">
        <v>421609.016</v>
      </c>
      <c r="U172" s="277"/>
      <c r="V172" s="483">
        <v>2027</v>
      </c>
    </row>
    <row r="173" spans="1:22" ht="12.75" customHeight="1" x14ac:dyDescent="0.2">
      <c r="A173" s="372">
        <f t="shared" si="22"/>
        <v>44</v>
      </c>
      <c r="B173" s="348" t="s">
        <v>567</v>
      </c>
      <c r="C173" s="277">
        <f t="shared" si="21"/>
        <v>420931.18799999997</v>
      </c>
      <c r="D173" s="277"/>
      <c r="E173" s="277"/>
      <c r="F173" s="277"/>
      <c r="G173" s="277"/>
      <c r="H173" s="277"/>
      <c r="I173" s="277"/>
      <c r="J173" s="277"/>
      <c r="K173" s="277"/>
      <c r="L173" s="277"/>
      <c r="M173" s="277"/>
      <c r="N173" s="277"/>
      <c r="O173" s="277"/>
      <c r="P173" s="277"/>
      <c r="Q173" s="277"/>
      <c r="R173" s="277"/>
      <c r="S173" s="277"/>
      <c r="T173" s="266">
        <v>420931.18799999997</v>
      </c>
      <c r="U173" s="277"/>
      <c r="V173" s="483">
        <v>2027</v>
      </c>
    </row>
    <row r="174" spans="1:22" ht="12.75" customHeight="1" x14ac:dyDescent="0.2">
      <c r="A174" s="372">
        <f t="shared" si="22"/>
        <v>45</v>
      </c>
      <c r="B174" s="348" t="s">
        <v>571</v>
      </c>
      <c r="C174" s="277">
        <f t="shared" si="21"/>
        <v>222327.584</v>
      </c>
      <c r="D174" s="277"/>
      <c r="E174" s="277"/>
      <c r="F174" s="277"/>
      <c r="G174" s="277"/>
      <c r="H174" s="277"/>
      <c r="I174" s="277"/>
      <c r="J174" s="277"/>
      <c r="K174" s="277"/>
      <c r="L174" s="277"/>
      <c r="M174" s="277"/>
      <c r="N174" s="277"/>
      <c r="O174" s="277"/>
      <c r="P174" s="277"/>
      <c r="Q174" s="277"/>
      <c r="R174" s="277"/>
      <c r="S174" s="277"/>
      <c r="T174" s="266">
        <v>222327.584</v>
      </c>
      <c r="U174" s="277"/>
      <c r="V174" s="483">
        <v>2027</v>
      </c>
    </row>
    <row r="175" spans="1:22" ht="12.75" customHeight="1" x14ac:dyDescent="0.2">
      <c r="A175" s="372">
        <f t="shared" si="22"/>
        <v>46</v>
      </c>
      <c r="B175" s="348" t="s">
        <v>533</v>
      </c>
      <c r="C175" s="277">
        <f t="shared" ref="C175:C206" si="23">D175+E175+F175+G175+H175+I175+K175+M175+O175+Q175+R175+S175+T175+U175</f>
        <v>387139.52399999998</v>
      </c>
      <c r="D175" s="277"/>
      <c r="E175" s="277"/>
      <c r="F175" s="277"/>
      <c r="G175" s="277"/>
      <c r="H175" s="277"/>
      <c r="I175" s="277"/>
      <c r="J175" s="277"/>
      <c r="K175" s="277"/>
      <c r="L175" s="277"/>
      <c r="M175" s="277"/>
      <c r="N175" s="277"/>
      <c r="O175" s="277"/>
      <c r="P175" s="277"/>
      <c r="Q175" s="277"/>
      <c r="R175" s="277"/>
      <c r="S175" s="277"/>
      <c r="T175" s="266">
        <v>387139.52399999998</v>
      </c>
      <c r="U175" s="277"/>
      <c r="V175" s="483">
        <v>2027</v>
      </c>
    </row>
    <row r="176" spans="1:22" ht="12.75" customHeight="1" x14ac:dyDescent="0.2">
      <c r="A176" s="372">
        <f t="shared" si="22"/>
        <v>47</v>
      </c>
      <c r="B176" s="348" t="s">
        <v>1154</v>
      </c>
      <c r="C176" s="277">
        <f t="shared" si="23"/>
        <v>542620.98</v>
      </c>
      <c r="D176" s="277"/>
      <c r="E176" s="277"/>
      <c r="F176" s="277"/>
      <c r="G176" s="277"/>
      <c r="H176" s="277"/>
      <c r="I176" s="277"/>
      <c r="J176" s="277"/>
      <c r="K176" s="277"/>
      <c r="L176" s="277"/>
      <c r="M176" s="277"/>
      <c r="N176" s="277"/>
      <c r="O176" s="277"/>
      <c r="P176" s="277"/>
      <c r="Q176" s="277"/>
      <c r="R176" s="277"/>
      <c r="S176" s="277"/>
      <c r="T176" s="266">
        <v>542620.98</v>
      </c>
      <c r="U176" s="277"/>
      <c r="V176" s="483">
        <v>2027</v>
      </c>
    </row>
    <row r="177" spans="1:22" ht="12.75" customHeight="1" x14ac:dyDescent="0.2">
      <c r="A177" s="372">
        <f t="shared" si="22"/>
        <v>48</v>
      </c>
      <c r="B177" s="348" t="s">
        <v>591</v>
      </c>
      <c r="C177" s="277">
        <f t="shared" si="23"/>
        <v>309602.41200000001</v>
      </c>
      <c r="D177" s="277"/>
      <c r="E177" s="277"/>
      <c r="F177" s="277"/>
      <c r="G177" s="277"/>
      <c r="H177" s="277"/>
      <c r="I177" s="277"/>
      <c r="J177" s="277"/>
      <c r="K177" s="277"/>
      <c r="L177" s="277"/>
      <c r="M177" s="277"/>
      <c r="N177" s="277"/>
      <c r="O177" s="277"/>
      <c r="P177" s="277"/>
      <c r="Q177" s="277"/>
      <c r="R177" s="277"/>
      <c r="S177" s="277"/>
      <c r="T177" s="266">
        <v>309602.41200000001</v>
      </c>
      <c r="U177" s="277"/>
      <c r="V177" s="483">
        <v>2027</v>
      </c>
    </row>
    <row r="178" spans="1:22" ht="12.75" customHeight="1" x14ac:dyDescent="0.2">
      <c r="A178" s="372">
        <f t="shared" si="22"/>
        <v>49</v>
      </c>
      <c r="B178" s="348" t="s">
        <v>575</v>
      </c>
      <c r="C178" s="277">
        <f t="shared" si="23"/>
        <v>505659.68799999997</v>
      </c>
      <c r="D178" s="277"/>
      <c r="E178" s="277"/>
      <c r="F178" s="277"/>
      <c r="G178" s="277"/>
      <c r="H178" s="277"/>
      <c r="I178" s="277"/>
      <c r="J178" s="277"/>
      <c r="K178" s="277"/>
      <c r="L178" s="277"/>
      <c r="M178" s="277"/>
      <c r="N178" s="277"/>
      <c r="O178" s="277"/>
      <c r="P178" s="277"/>
      <c r="Q178" s="277"/>
      <c r="R178" s="277"/>
      <c r="S178" s="277"/>
      <c r="T178" s="266">
        <v>505659.68799999997</v>
      </c>
      <c r="U178" s="277"/>
      <c r="V178" s="483">
        <v>2027</v>
      </c>
    </row>
    <row r="179" spans="1:22" ht="12.75" customHeight="1" x14ac:dyDescent="0.2">
      <c r="A179" s="372">
        <f t="shared" si="22"/>
        <v>50</v>
      </c>
      <c r="B179" s="348" t="s">
        <v>543</v>
      </c>
      <c r="C179" s="277">
        <f t="shared" si="23"/>
        <v>601658.24</v>
      </c>
      <c r="D179" s="277"/>
      <c r="E179" s="277"/>
      <c r="F179" s="277"/>
      <c r="G179" s="277"/>
      <c r="H179" s="277"/>
      <c r="I179" s="277"/>
      <c r="J179" s="277"/>
      <c r="K179" s="277"/>
      <c r="L179" s="277"/>
      <c r="M179" s="277"/>
      <c r="N179" s="277"/>
      <c r="O179" s="277"/>
      <c r="P179" s="277"/>
      <c r="Q179" s="277"/>
      <c r="R179" s="277"/>
      <c r="S179" s="277"/>
      <c r="T179" s="266">
        <v>601658.24</v>
      </c>
      <c r="U179" s="277"/>
      <c r="V179" s="483">
        <v>2027</v>
      </c>
    </row>
    <row r="180" spans="1:22" ht="12.75" customHeight="1" x14ac:dyDescent="0.2">
      <c r="A180" s="372">
        <f t="shared" si="22"/>
        <v>51</v>
      </c>
      <c r="B180" s="348" t="s">
        <v>555</v>
      </c>
      <c r="C180" s="277">
        <f t="shared" si="23"/>
        <v>412797.25199999998</v>
      </c>
      <c r="D180" s="277"/>
      <c r="E180" s="277"/>
      <c r="F180" s="277"/>
      <c r="G180" s="277"/>
      <c r="H180" s="277"/>
      <c r="I180" s="277"/>
      <c r="J180" s="277"/>
      <c r="K180" s="277"/>
      <c r="L180" s="277"/>
      <c r="M180" s="277"/>
      <c r="N180" s="277"/>
      <c r="O180" s="277"/>
      <c r="P180" s="277"/>
      <c r="Q180" s="277"/>
      <c r="R180" s="277"/>
      <c r="S180" s="277"/>
      <c r="T180" s="266">
        <v>412797.25199999998</v>
      </c>
      <c r="U180" s="277"/>
      <c r="V180" s="483">
        <v>2027</v>
      </c>
    </row>
    <row r="181" spans="1:22" ht="12.75" customHeight="1" x14ac:dyDescent="0.2">
      <c r="A181" s="372">
        <f t="shared" si="22"/>
        <v>52</v>
      </c>
      <c r="B181" s="348" t="s">
        <v>507</v>
      </c>
      <c r="C181" s="277">
        <f t="shared" si="23"/>
        <v>564287.1</v>
      </c>
      <c r="D181" s="277"/>
      <c r="E181" s="277"/>
      <c r="F181" s="277"/>
      <c r="G181" s="277"/>
      <c r="H181" s="277"/>
      <c r="I181" s="277"/>
      <c r="J181" s="277"/>
      <c r="K181" s="277"/>
      <c r="L181" s="277"/>
      <c r="M181" s="277"/>
      <c r="N181" s="277"/>
      <c r="O181" s="277"/>
      <c r="P181" s="277"/>
      <c r="Q181" s="277"/>
      <c r="R181" s="277"/>
      <c r="S181" s="277"/>
      <c r="T181" s="266">
        <v>564287.1</v>
      </c>
      <c r="U181" s="277"/>
      <c r="V181" s="483">
        <v>2027</v>
      </c>
    </row>
    <row r="182" spans="1:22" ht="12.75" customHeight="1" x14ac:dyDescent="0.2">
      <c r="A182" s="372">
        <f t="shared" si="22"/>
        <v>53</v>
      </c>
      <c r="B182" s="348" t="s">
        <v>519</v>
      </c>
      <c r="C182" s="277">
        <f t="shared" si="23"/>
        <v>1055740.83</v>
      </c>
      <c r="D182" s="277"/>
      <c r="E182" s="277"/>
      <c r="F182" s="277"/>
      <c r="G182" s="277"/>
      <c r="H182" s="277"/>
      <c r="I182" s="277"/>
      <c r="J182" s="277"/>
      <c r="K182" s="277"/>
      <c r="L182" s="277"/>
      <c r="M182" s="277"/>
      <c r="N182" s="277"/>
      <c r="O182" s="277"/>
      <c r="P182" s="277"/>
      <c r="Q182" s="277"/>
      <c r="R182" s="277"/>
      <c r="S182" s="277"/>
      <c r="T182" s="266">
        <v>1055740.83</v>
      </c>
      <c r="U182" s="277"/>
      <c r="V182" s="483">
        <v>2027</v>
      </c>
    </row>
    <row r="183" spans="1:22" ht="12.75" customHeight="1" x14ac:dyDescent="0.2">
      <c r="A183" s="457">
        <f t="shared" si="22"/>
        <v>54</v>
      </c>
      <c r="B183" s="456" t="s">
        <v>499</v>
      </c>
      <c r="C183" s="277">
        <f t="shared" si="23"/>
        <v>1154361.2</v>
      </c>
      <c r="D183" s="277"/>
      <c r="E183" s="277"/>
      <c r="F183" s="277"/>
      <c r="G183" s="277"/>
      <c r="H183" s="277"/>
      <c r="I183" s="277"/>
      <c r="J183" s="277"/>
      <c r="K183" s="277"/>
      <c r="L183" s="277"/>
      <c r="M183" s="277"/>
      <c r="N183" s="277"/>
      <c r="O183" s="277"/>
      <c r="P183" s="277"/>
      <c r="Q183" s="277"/>
      <c r="R183" s="277"/>
      <c r="S183" s="277"/>
      <c r="T183" s="266">
        <v>1154361.2</v>
      </c>
      <c r="U183" s="277"/>
      <c r="V183" s="483">
        <v>2027</v>
      </c>
    </row>
    <row r="184" spans="1:22" ht="12.75" customHeight="1" x14ac:dyDescent="0.2">
      <c r="A184" s="372">
        <f t="shared" si="22"/>
        <v>55</v>
      </c>
      <c r="B184" s="348" t="s">
        <v>471</v>
      </c>
      <c r="C184" s="277">
        <f t="shared" si="23"/>
        <v>290434.0428</v>
      </c>
      <c r="D184" s="277"/>
      <c r="E184" s="277"/>
      <c r="F184" s="277"/>
      <c r="G184" s="277"/>
      <c r="H184" s="277"/>
      <c r="I184" s="277"/>
      <c r="J184" s="277"/>
      <c r="K184" s="277"/>
      <c r="L184" s="277"/>
      <c r="M184" s="277"/>
      <c r="N184" s="277"/>
      <c r="O184" s="277"/>
      <c r="P184" s="277"/>
      <c r="Q184" s="277"/>
      <c r="R184" s="277"/>
      <c r="S184" s="277"/>
      <c r="T184" s="266">
        <v>290434.0428</v>
      </c>
      <c r="U184" s="277"/>
      <c r="V184" s="483">
        <v>2027</v>
      </c>
    </row>
    <row r="185" spans="1:22" ht="12.75" customHeight="1" x14ac:dyDescent="0.2">
      <c r="A185" s="372">
        <f t="shared" si="22"/>
        <v>56</v>
      </c>
      <c r="B185" s="348" t="s">
        <v>583</v>
      </c>
      <c r="C185" s="277">
        <f t="shared" si="23"/>
        <v>478546.56799999997</v>
      </c>
      <c r="D185" s="277"/>
      <c r="E185" s="277"/>
      <c r="F185" s="277"/>
      <c r="G185" s="277"/>
      <c r="H185" s="277"/>
      <c r="I185" s="277"/>
      <c r="J185" s="277"/>
      <c r="K185" s="277"/>
      <c r="L185" s="277"/>
      <c r="M185" s="277"/>
      <c r="N185" s="277"/>
      <c r="O185" s="277"/>
      <c r="P185" s="277"/>
      <c r="Q185" s="277"/>
      <c r="R185" s="277"/>
      <c r="S185" s="277"/>
      <c r="T185" s="266">
        <v>478546.56799999997</v>
      </c>
      <c r="U185" s="277"/>
      <c r="V185" s="483">
        <v>2027</v>
      </c>
    </row>
    <row r="186" spans="1:22" ht="12.75" customHeight="1" x14ac:dyDescent="0.2">
      <c r="A186" s="372">
        <f t="shared" si="22"/>
        <v>57</v>
      </c>
      <c r="B186" s="348" t="s">
        <v>581</v>
      </c>
      <c r="C186" s="277">
        <f t="shared" si="23"/>
        <v>686639.76399999997</v>
      </c>
      <c r="D186" s="277"/>
      <c r="E186" s="277"/>
      <c r="F186" s="277"/>
      <c r="G186" s="277"/>
      <c r="H186" s="277"/>
      <c r="I186" s="277"/>
      <c r="J186" s="277"/>
      <c r="K186" s="277"/>
      <c r="L186" s="277"/>
      <c r="M186" s="277"/>
      <c r="N186" s="277"/>
      <c r="O186" s="277"/>
      <c r="P186" s="277"/>
      <c r="Q186" s="277"/>
      <c r="R186" s="277"/>
      <c r="S186" s="277"/>
      <c r="T186" s="266">
        <v>686639.76399999997</v>
      </c>
      <c r="U186" s="277"/>
      <c r="V186" s="483">
        <v>2027</v>
      </c>
    </row>
    <row r="187" spans="1:22" ht="12.75" customHeight="1" x14ac:dyDescent="0.2">
      <c r="A187" s="372">
        <f t="shared" si="22"/>
        <v>58</v>
      </c>
      <c r="B187" s="348" t="s">
        <v>541</v>
      </c>
      <c r="C187" s="277">
        <f t="shared" si="23"/>
        <v>506279.73599999998</v>
      </c>
      <c r="D187" s="277"/>
      <c r="E187" s="277"/>
      <c r="F187" s="277"/>
      <c r="G187" s="277"/>
      <c r="H187" s="277"/>
      <c r="I187" s="277"/>
      <c r="J187" s="277"/>
      <c r="K187" s="277"/>
      <c r="L187" s="277"/>
      <c r="M187" s="277"/>
      <c r="N187" s="277"/>
      <c r="O187" s="277"/>
      <c r="P187" s="277"/>
      <c r="Q187" s="277"/>
      <c r="R187" s="277"/>
      <c r="S187" s="277"/>
      <c r="T187" s="266">
        <v>506279.73599999998</v>
      </c>
      <c r="U187" s="277"/>
      <c r="V187" s="483">
        <v>2027</v>
      </c>
    </row>
    <row r="188" spans="1:22" ht="12.75" customHeight="1" x14ac:dyDescent="0.2">
      <c r="A188" s="372">
        <f t="shared" si="22"/>
        <v>59</v>
      </c>
      <c r="B188" s="348" t="s">
        <v>551</v>
      </c>
      <c r="C188" s="277">
        <f t="shared" si="23"/>
        <v>598868.47999999998</v>
      </c>
      <c r="D188" s="277"/>
      <c r="E188" s="277"/>
      <c r="F188" s="277"/>
      <c r="G188" s="277"/>
      <c r="H188" s="277"/>
      <c r="I188" s="277"/>
      <c r="J188" s="277"/>
      <c r="K188" s="277"/>
      <c r="L188" s="277"/>
      <c r="M188" s="277"/>
      <c r="N188" s="277"/>
      <c r="O188" s="277"/>
      <c r="P188" s="277"/>
      <c r="Q188" s="277"/>
      <c r="R188" s="277"/>
      <c r="S188" s="277"/>
      <c r="T188" s="266">
        <v>598868.47999999998</v>
      </c>
      <c r="U188" s="277"/>
      <c r="V188" s="483">
        <v>2027</v>
      </c>
    </row>
    <row r="189" spans="1:22" ht="12.75" customHeight="1" x14ac:dyDescent="0.2">
      <c r="A189" s="457">
        <f t="shared" si="22"/>
        <v>60</v>
      </c>
      <c r="B189" s="456" t="s">
        <v>503</v>
      </c>
      <c r="C189" s="277">
        <f t="shared" si="23"/>
        <v>594683.84</v>
      </c>
      <c r="D189" s="277"/>
      <c r="E189" s="277"/>
      <c r="F189" s="277"/>
      <c r="G189" s="277"/>
      <c r="H189" s="277"/>
      <c r="I189" s="277"/>
      <c r="J189" s="277"/>
      <c r="K189" s="277"/>
      <c r="L189" s="277"/>
      <c r="M189" s="277"/>
      <c r="N189" s="277"/>
      <c r="O189" s="277"/>
      <c r="P189" s="277"/>
      <c r="Q189" s="277"/>
      <c r="R189" s="277"/>
      <c r="S189" s="277"/>
      <c r="T189" s="266">
        <v>594683.84</v>
      </c>
      <c r="U189" s="277"/>
      <c r="V189" s="483">
        <v>2027</v>
      </c>
    </row>
    <row r="190" spans="1:22" ht="12.75" customHeight="1" x14ac:dyDescent="0.2">
      <c r="A190" s="372">
        <f t="shared" si="22"/>
        <v>61</v>
      </c>
      <c r="B190" s="348" t="s">
        <v>585</v>
      </c>
      <c r="C190" s="277">
        <f t="shared" si="23"/>
        <v>515731.00199999998</v>
      </c>
      <c r="D190" s="277"/>
      <c r="E190" s="277"/>
      <c r="F190" s="277"/>
      <c r="G190" s="277"/>
      <c r="H190" s="277"/>
      <c r="I190" s="277"/>
      <c r="J190" s="277"/>
      <c r="K190" s="277"/>
      <c r="L190" s="277"/>
      <c r="M190" s="277"/>
      <c r="N190" s="277"/>
      <c r="O190" s="277"/>
      <c r="P190" s="277"/>
      <c r="Q190" s="277"/>
      <c r="R190" s="277"/>
      <c r="S190" s="277"/>
      <c r="T190" s="266">
        <v>515731.00199999998</v>
      </c>
      <c r="U190" s="277"/>
      <c r="V190" s="483">
        <v>2027</v>
      </c>
    </row>
    <row r="191" spans="1:22" ht="12.75" customHeight="1" x14ac:dyDescent="0.2">
      <c r="A191" s="372">
        <f t="shared" si="22"/>
        <v>62</v>
      </c>
      <c r="B191" s="348" t="s">
        <v>589</v>
      </c>
      <c r="C191" s="277">
        <f t="shared" si="23"/>
        <v>367518.34160000004</v>
      </c>
      <c r="D191" s="277"/>
      <c r="E191" s="277"/>
      <c r="F191" s="277"/>
      <c r="G191" s="277"/>
      <c r="H191" s="277"/>
      <c r="I191" s="277"/>
      <c r="J191" s="277"/>
      <c r="K191" s="277"/>
      <c r="L191" s="277"/>
      <c r="M191" s="277"/>
      <c r="N191" s="277"/>
      <c r="O191" s="277"/>
      <c r="P191" s="277"/>
      <c r="Q191" s="277"/>
      <c r="R191" s="277"/>
      <c r="S191" s="277"/>
      <c r="T191" s="266">
        <v>367518.34160000004</v>
      </c>
      <c r="U191" s="277"/>
      <c r="V191" s="483">
        <v>2027</v>
      </c>
    </row>
    <row r="192" spans="1:22" ht="12.75" customHeight="1" x14ac:dyDescent="0.2">
      <c r="A192" s="372">
        <f t="shared" si="22"/>
        <v>63</v>
      </c>
      <c r="B192" s="348" t="s">
        <v>597</v>
      </c>
      <c r="C192" s="277">
        <f t="shared" si="23"/>
        <v>598868.47999999998</v>
      </c>
      <c r="D192" s="277"/>
      <c r="E192" s="277"/>
      <c r="F192" s="277"/>
      <c r="G192" s="277"/>
      <c r="H192" s="277"/>
      <c r="I192" s="277"/>
      <c r="J192" s="277"/>
      <c r="K192" s="277"/>
      <c r="L192" s="277"/>
      <c r="M192" s="277"/>
      <c r="N192" s="277"/>
      <c r="O192" s="277"/>
      <c r="P192" s="277"/>
      <c r="Q192" s="277"/>
      <c r="R192" s="277"/>
      <c r="S192" s="277"/>
      <c r="T192" s="266">
        <v>598868.47999999998</v>
      </c>
      <c r="U192" s="277"/>
      <c r="V192" s="483">
        <v>2027</v>
      </c>
    </row>
    <row r="193" spans="1:22" ht="12.75" customHeight="1" x14ac:dyDescent="0.2">
      <c r="A193" s="372">
        <f t="shared" si="22"/>
        <v>64</v>
      </c>
      <c r="B193" s="348" t="s">
        <v>573</v>
      </c>
      <c r="C193" s="277">
        <f t="shared" si="23"/>
        <v>581165.59499999997</v>
      </c>
      <c r="D193" s="277"/>
      <c r="E193" s="277"/>
      <c r="F193" s="277"/>
      <c r="G193" s="277"/>
      <c r="H193" s="277"/>
      <c r="I193" s="277"/>
      <c r="J193" s="277"/>
      <c r="K193" s="277"/>
      <c r="L193" s="277"/>
      <c r="M193" s="277"/>
      <c r="N193" s="277"/>
      <c r="O193" s="277"/>
      <c r="P193" s="277"/>
      <c r="Q193" s="277"/>
      <c r="R193" s="277"/>
      <c r="S193" s="277"/>
      <c r="T193" s="266">
        <v>581165.59499999997</v>
      </c>
      <c r="U193" s="277"/>
      <c r="V193" s="483">
        <v>2027</v>
      </c>
    </row>
    <row r="194" spans="1:22" ht="12.75" customHeight="1" x14ac:dyDescent="0.2">
      <c r="A194" s="372">
        <f t="shared" si="22"/>
        <v>65</v>
      </c>
      <c r="B194" s="348" t="s">
        <v>545</v>
      </c>
      <c r="C194" s="277">
        <f t="shared" si="23"/>
        <v>839074.04999999993</v>
      </c>
      <c r="D194" s="277"/>
      <c r="E194" s="277"/>
      <c r="F194" s="277"/>
      <c r="G194" s="277"/>
      <c r="H194" s="277"/>
      <c r="I194" s="277"/>
      <c r="J194" s="277"/>
      <c r="K194" s="277"/>
      <c r="L194" s="277"/>
      <c r="M194" s="277"/>
      <c r="N194" s="277"/>
      <c r="O194" s="277"/>
      <c r="P194" s="277"/>
      <c r="Q194" s="277"/>
      <c r="R194" s="277"/>
      <c r="S194" s="277"/>
      <c r="T194" s="266">
        <v>839074.04999999993</v>
      </c>
      <c r="U194" s="277"/>
      <c r="V194" s="483">
        <v>2027</v>
      </c>
    </row>
    <row r="195" spans="1:22" ht="12.75" customHeight="1" x14ac:dyDescent="0.2">
      <c r="A195" s="372">
        <f t="shared" si="22"/>
        <v>66</v>
      </c>
      <c r="B195" s="348" t="s">
        <v>577</v>
      </c>
      <c r="C195" s="277">
        <f t="shared" si="23"/>
        <v>836772</v>
      </c>
      <c r="D195" s="277"/>
      <c r="E195" s="277"/>
      <c r="F195" s="277"/>
      <c r="G195" s="277"/>
      <c r="H195" s="277"/>
      <c r="I195" s="277"/>
      <c r="J195" s="277"/>
      <c r="K195" s="277"/>
      <c r="L195" s="277"/>
      <c r="M195" s="277"/>
      <c r="N195" s="277"/>
      <c r="O195" s="277"/>
      <c r="P195" s="277"/>
      <c r="Q195" s="277"/>
      <c r="R195" s="277"/>
      <c r="S195" s="277"/>
      <c r="T195" s="266">
        <v>836772</v>
      </c>
      <c r="U195" s="277"/>
      <c r="V195" s="483">
        <v>2027</v>
      </c>
    </row>
    <row r="196" spans="1:22" ht="12.75" customHeight="1" x14ac:dyDescent="0.2">
      <c r="A196" s="518">
        <f t="shared" si="22"/>
        <v>67</v>
      </c>
      <c r="B196" s="214" t="s">
        <v>846</v>
      </c>
      <c r="C196" s="277">
        <f t="shared" si="23"/>
        <v>837291.93599999987</v>
      </c>
      <c r="D196" s="277"/>
      <c r="E196" s="277"/>
      <c r="F196" s="277"/>
      <c r="G196" s="277"/>
      <c r="H196" s="277"/>
      <c r="I196" s="277"/>
      <c r="J196" s="277"/>
      <c r="K196" s="277"/>
      <c r="L196" s="277"/>
      <c r="M196" s="277"/>
      <c r="N196" s="277"/>
      <c r="O196" s="277"/>
      <c r="P196" s="277"/>
      <c r="Q196" s="277"/>
      <c r="R196" s="277"/>
      <c r="S196" s="277"/>
      <c r="T196" s="266">
        <v>837291.93599999987</v>
      </c>
      <c r="U196" s="277"/>
      <c r="V196" s="483">
        <v>2027</v>
      </c>
    </row>
    <row r="197" spans="1:22" ht="12.75" customHeight="1" x14ac:dyDescent="0.2">
      <c r="A197" s="372">
        <f t="shared" si="22"/>
        <v>68</v>
      </c>
      <c r="B197" s="404" t="s">
        <v>860</v>
      </c>
      <c r="C197" s="277">
        <f t="shared" si="23"/>
        <v>218938.44399999999</v>
      </c>
      <c r="D197" s="277"/>
      <c r="E197" s="277"/>
      <c r="F197" s="277"/>
      <c r="G197" s="277"/>
      <c r="H197" s="277"/>
      <c r="I197" s="277"/>
      <c r="J197" s="277"/>
      <c r="K197" s="277"/>
      <c r="L197" s="277"/>
      <c r="M197" s="277"/>
      <c r="N197" s="277"/>
      <c r="O197" s="277"/>
      <c r="P197" s="277"/>
      <c r="Q197" s="277"/>
      <c r="R197" s="277"/>
      <c r="S197" s="277"/>
      <c r="T197" s="266">
        <v>218938.44399999999</v>
      </c>
      <c r="U197" s="277"/>
      <c r="V197" s="483">
        <v>2027</v>
      </c>
    </row>
    <row r="198" spans="1:22" ht="12.75" customHeight="1" x14ac:dyDescent="0.2">
      <c r="A198" s="518">
        <f t="shared" si="22"/>
        <v>69</v>
      </c>
      <c r="B198" s="214" t="s">
        <v>792</v>
      </c>
      <c r="C198" s="277">
        <f t="shared" si="23"/>
        <v>562875.5</v>
      </c>
      <c r="D198" s="277"/>
      <c r="E198" s="277"/>
      <c r="F198" s="277"/>
      <c r="G198" s="277"/>
      <c r="H198" s="277"/>
      <c r="I198" s="277"/>
      <c r="J198" s="277"/>
      <c r="K198" s="277"/>
      <c r="L198" s="277"/>
      <c r="M198" s="277"/>
      <c r="N198" s="277"/>
      <c r="O198" s="277"/>
      <c r="P198" s="277"/>
      <c r="Q198" s="277"/>
      <c r="R198" s="277"/>
      <c r="S198" s="277"/>
      <c r="T198" s="266">
        <v>562875.5</v>
      </c>
      <c r="U198" s="277"/>
      <c r="V198" s="483">
        <v>2027</v>
      </c>
    </row>
    <row r="199" spans="1:22" ht="12.75" customHeight="1" x14ac:dyDescent="0.2">
      <c r="A199" s="518">
        <f t="shared" si="22"/>
        <v>70</v>
      </c>
      <c r="B199" s="214" t="s">
        <v>848</v>
      </c>
      <c r="C199" s="277">
        <f t="shared" si="23"/>
        <v>498625.35</v>
      </c>
      <c r="D199" s="277"/>
      <c r="E199" s="277"/>
      <c r="F199" s="277"/>
      <c r="G199" s="277"/>
      <c r="H199" s="277"/>
      <c r="I199" s="277"/>
      <c r="J199" s="277"/>
      <c r="K199" s="277"/>
      <c r="L199" s="277"/>
      <c r="M199" s="277"/>
      <c r="N199" s="277"/>
      <c r="O199" s="277"/>
      <c r="P199" s="277"/>
      <c r="Q199" s="277"/>
      <c r="R199" s="277"/>
      <c r="S199" s="277"/>
      <c r="T199" s="266">
        <v>498625.35</v>
      </c>
      <c r="U199" s="277"/>
      <c r="V199" s="483">
        <v>2027</v>
      </c>
    </row>
    <row r="200" spans="1:22" ht="12.75" customHeight="1" x14ac:dyDescent="0.2">
      <c r="A200" s="518">
        <f t="shared" si="22"/>
        <v>71</v>
      </c>
      <c r="B200" s="214" t="s">
        <v>907</v>
      </c>
      <c r="C200" s="277">
        <f t="shared" si="23"/>
        <v>891225.52500000002</v>
      </c>
      <c r="D200" s="277"/>
      <c r="E200" s="277"/>
      <c r="F200" s="277"/>
      <c r="G200" s="277"/>
      <c r="H200" s="277"/>
      <c r="I200" s="277"/>
      <c r="J200" s="277"/>
      <c r="K200" s="277"/>
      <c r="L200" s="277"/>
      <c r="M200" s="277"/>
      <c r="N200" s="277"/>
      <c r="O200" s="277"/>
      <c r="P200" s="277"/>
      <c r="Q200" s="277"/>
      <c r="R200" s="277"/>
      <c r="S200" s="277"/>
      <c r="T200" s="266">
        <v>891225.52500000002</v>
      </c>
      <c r="U200" s="277"/>
      <c r="V200" s="483">
        <v>2027</v>
      </c>
    </row>
    <row r="201" spans="1:22" ht="12.75" customHeight="1" x14ac:dyDescent="0.2">
      <c r="A201" s="518">
        <f t="shared" si="22"/>
        <v>72</v>
      </c>
      <c r="B201" s="214" t="s">
        <v>881</v>
      </c>
      <c r="C201" s="277">
        <f t="shared" si="23"/>
        <v>637407.93599999999</v>
      </c>
      <c r="D201" s="277"/>
      <c r="E201" s="277"/>
      <c r="F201" s="277"/>
      <c r="G201" s="277"/>
      <c r="H201" s="277"/>
      <c r="I201" s="277"/>
      <c r="J201" s="277"/>
      <c r="K201" s="277"/>
      <c r="L201" s="277"/>
      <c r="M201" s="277"/>
      <c r="N201" s="277"/>
      <c r="O201" s="277"/>
      <c r="P201" s="277"/>
      <c r="Q201" s="277"/>
      <c r="R201" s="277"/>
      <c r="S201" s="277"/>
      <c r="T201" s="266">
        <v>637407.93599999999</v>
      </c>
      <c r="U201" s="277"/>
      <c r="V201" s="483">
        <v>2027</v>
      </c>
    </row>
    <row r="202" spans="1:22" ht="12.75" customHeight="1" x14ac:dyDescent="0.2">
      <c r="A202" s="518">
        <f t="shared" si="22"/>
        <v>73</v>
      </c>
      <c r="B202" s="214" t="s">
        <v>925</v>
      </c>
      <c r="C202" s="277">
        <f t="shared" si="23"/>
        <v>850421.70000000007</v>
      </c>
      <c r="D202" s="277"/>
      <c r="E202" s="277"/>
      <c r="F202" s="277"/>
      <c r="G202" s="277"/>
      <c r="H202" s="277"/>
      <c r="I202" s="277"/>
      <c r="J202" s="277"/>
      <c r="K202" s="277"/>
      <c r="L202" s="277"/>
      <c r="M202" s="277"/>
      <c r="N202" s="277"/>
      <c r="O202" s="277"/>
      <c r="P202" s="277"/>
      <c r="Q202" s="277"/>
      <c r="R202" s="277"/>
      <c r="S202" s="277"/>
      <c r="T202" s="266">
        <v>850421.70000000007</v>
      </c>
      <c r="U202" s="277"/>
      <c r="V202" s="483">
        <v>2027</v>
      </c>
    </row>
    <row r="203" spans="1:22" ht="12.75" customHeight="1" x14ac:dyDescent="0.2">
      <c r="A203" s="518">
        <f t="shared" si="22"/>
        <v>74</v>
      </c>
      <c r="B203" s="214" t="s">
        <v>929</v>
      </c>
      <c r="C203" s="277">
        <f t="shared" si="23"/>
        <v>568968.79999999993</v>
      </c>
      <c r="D203" s="277"/>
      <c r="E203" s="277"/>
      <c r="F203" s="277"/>
      <c r="G203" s="277"/>
      <c r="H203" s="277"/>
      <c r="I203" s="277"/>
      <c r="J203" s="277"/>
      <c r="K203" s="277"/>
      <c r="L203" s="277"/>
      <c r="M203" s="277"/>
      <c r="N203" s="277"/>
      <c r="O203" s="277"/>
      <c r="P203" s="277"/>
      <c r="Q203" s="277"/>
      <c r="R203" s="277"/>
      <c r="S203" s="277"/>
      <c r="T203" s="266">
        <v>568968.79999999993</v>
      </c>
      <c r="U203" s="277"/>
      <c r="V203" s="483">
        <v>2027</v>
      </c>
    </row>
    <row r="204" spans="1:22" ht="12.75" customHeight="1" x14ac:dyDescent="0.2">
      <c r="A204" s="518">
        <f t="shared" si="22"/>
        <v>75</v>
      </c>
      <c r="B204" s="214" t="s">
        <v>844</v>
      </c>
      <c r="C204" s="277">
        <f t="shared" si="23"/>
        <v>576779.76</v>
      </c>
      <c r="D204" s="277"/>
      <c r="E204" s="277"/>
      <c r="F204" s="277"/>
      <c r="G204" s="277"/>
      <c r="H204" s="277"/>
      <c r="I204" s="277"/>
      <c r="J204" s="277"/>
      <c r="K204" s="277"/>
      <c r="L204" s="277"/>
      <c r="M204" s="277"/>
      <c r="N204" s="277"/>
      <c r="O204" s="277"/>
      <c r="P204" s="277"/>
      <c r="Q204" s="277"/>
      <c r="R204" s="277"/>
      <c r="S204" s="277"/>
      <c r="T204" s="266">
        <v>576779.76</v>
      </c>
      <c r="U204" s="277"/>
      <c r="V204" s="483">
        <v>2027</v>
      </c>
    </row>
    <row r="205" spans="1:22" ht="12.75" customHeight="1" x14ac:dyDescent="0.2">
      <c r="A205" s="518">
        <f t="shared" si="22"/>
        <v>76</v>
      </c>
      <c r="B205" s="214" t="s">
        <v>935</v>
      </c>
      <c r="C205" s="277">
        <f t="shared" si="23"/>
        <v>790776.39749999996</v>
      </c>
      <c r="D205" s="277"/>
      <c r="E205" s="277"/>
      <c r="F205" s="277"/>
      <c r="G205" s="277"/>
      <c r="H205" s="277"/>
      <c r="I205" s="277"/>
      <c r="J205" s="277"/>
      <c r="K205" s="277"/>
      <c r="L205" s="277"/>
      <c r="M205" s="277"/>
      <c r="N205" s="277"/>
      <c r="O205" s="277"/>
      <c r="P205" s="277"/>
      <c r="Q205" s="277"/>
      <c r="R205" s="277"/>
      <c r="S205" s="277"/>
      <c r="T205" s="266">
        <v>790776.39749999996</v>
      </c>
      <c r="U205" s="277"/>
      <c r="V205" s="483">
        <v>2027</v>
      </c>
    </row>
    <row r="206" spans="1:22" ht="12.75" customHeight="1" x14ac:dyDescent="0.2">
      <c r="A206" s="518">
        <f t="shared" si="22"/>
        <v>77</v>
      </c>
      <c r="B206" s="214" t="s">
        <v>891</v>
      </c>
      <c r="C206" s="277">
        <f t="shared" si="23"/>
        <v>572403.96</v>
      </c>
      <c r="D206" s="277"/>
      <c r="E206" s="277"/>
      <c r="F206" s="277"/>
      <c r="G206" s="277"/>
      <c r="H206" s="277"/>
      <c r="I206" s="277"/>
      <c r="J206" s="277"/>
      <c r="K206" s="277"/>
      <c r="L206" s="277"/>
      <c r="M206" s="277"/>
      <c r="N206" s="277"/>
      <c r="O206" s="277"/>
      <c r="P206" s="277"/>
      <c r="Q206" s="277"/>
      <c r="R206" s="277"/>
      <c r="S206" s="277"/>
      <c r="T206" s="266">
        <v>572403.96</v>
      </c>
      <c r="U206" s="277"/>
      <c r="V206" s="483">
        <v>2027</v>
      </c>
    </row>
    <row r="207" spans="1:22" ht="12.75" customHeight="1" x14ac:dyDescent="0.2">
      <c r="A207" s="518">
        <f t="shared" si="22"/>
        <v>78</v>
      </c>
      <c r="B207" s="214" t="s">
        <v>943</v>
      </c>
      <c r="C207" s="277">
        <f t="shared" ref="C207:C238" si="24">D207+E207+F207+G207+H207+I207+K207+M207+O207+Q207+R207+S207+T207+U207</f>
        <v>1039642.5520000001</v>
      </c>
      <c r="D207" s="277"/>
      <c r="E207" s="277"/>
      <c r="F207" s="277"/>
      <c r="G207" s="277"/>
      <c r="H207" s="277"/>
      <c r="I207" s="277"/>
      <c r="J207" s="277"/>
      <c r="K207" s="277"/>
      <c r="L207" s="277"/>
      <c r="M207" s="277"/>
      <c r="N207" s="277"/>
      <c r="O207" s="277"/>
      <c r="P207" s="277"/>
      <c r="Q207" s="277"/>
      <c r="R207" s="277"/>
      <c r="S207" s="277"/>
      <c r="T207" s="266">
        <v>1039642.5520000001</v>
      </c>
      <c r="U207" s="277"/>
      <c r="V207" s="483">
        <v>2027</v>
      </c>
    </row>
    <row r="208" spans="1:22" ht="12.75" customHeight="1" x14ac:dyDescent="0.2">
      <c r="A208" s="518">
        <f t="shared" si="22"/>
        <v>79</v>
      </c>
      <c r="B208" s="214" t="s">
        <v>922</v>
      </c>
      <c r="C208" s="277">
        <f t="shared" si="24"/>
        <v>848739.60000000009</v>
      </c>
      <c r="D208" s="277"/>
      <c r="E208" s="277"/>
      <c r="F208" s="277"/>
      <c r="G208" s="277"/>
      <c r="H208" s="277"/>
      <c r="I208" s="277"/>
      <c r="J208" s="277"/>
      <c r="K208" s="277"/>
      <c r="L208" s="277"/>
      <c r="M208" s="277"/>
      <c r="N208" s="277"/>
      <c r="O208" s="277"/>
      <c r="P208" s="277"/>
      <c r="Q208" s="277"/>
      <c r="R208" s="277"/>
      <c r="S208" s="277"/>
      <c r="T208" s="266">
        <v>848739.60000000009</v>
      </c>
      <c r="U208" s="277"/>
      <c r="V208" s="483">
        <v>2027</v>
      </c>
    </row>
    <row r="209" spans="1:22" ht="12.75" customHeight="1" x14ac:dyDescent="0.2">
      <c r="A209" s="518">
        <f t="shared" ref="A209:A239" si="25">A208+1</f>
        <v>80</v>
      </c>
      <c r="B209" s="214" t="s">
        <v>905</v>
      </c>
      <c r="C209" s="277">
        <f t="shared" si="24"/>
        <v>489718.29330000002</v>
      </c>
      <c r="D209" s="277"/>
      <c r="E209" s="277"/>
      <c r="F209" s="277"/>
      <c r="G209" s="277"/>
      <c r="H209" s="277"/>
      <c r="I209" s="277"/>
      <c r="J209" s="277"/>
      <c r="K209" s="277"/>
      <c r="L209" s="277"/>
      <c r="M209" s="277"/>
      <c r="N209" s="277"/>
      <c r="O209" s="277"/>
      <c r="P209" s="277"/>
      <c r="Q209" s="277"/>
      <c r="R209" s="277"/>
      <c r="S209" s="277"/>
      <c r="T209" s="266">
        <v>489718.29330000002</v>
      </c>
      <c r="U209" s="277"/>
      <c r="V209" s="483">
        <v>2027</v>
      </c>
    </row>
    <row r="210" spans="1:22" ht="12.75" customHeight="1" x14ac:dyDescent="0.2">
      <c r="A210" s="518">
        <f t="shared" si="25"/>
        <v>81</v>
      </c>
      <c r="B210" s="214" t="s">
        <v>790</v>
      </c>
      <c r="C210" s="277">
        <f t="shared" si="24"/>
        <v>558358.38</v>
      </c>
      <c r="D210" s="277"/>
      <c r="E210" s="277"/>
      <c r="F210" s="277"/>
      <c r="G210" s="277"/>
      <c r="H210" s="277"/>
      <c r="I210" s="277"/>
      <c r="J210" s="277"/>
      <c r="K210" s="277"/>
      <c r="L210" s="277"/>
      <c r="M210" s="277"/>
      <c r="N210" s="277"/>
      <c r="O210" s="277"/>
      <c r="P210" s="277"/>
      <c r="Q210" s="277"/>
      <c r="R210" s="277"/>
      <c r="S210" s="277"/>
      <c r="T210" s="266">
        <v>558358.38</v>
      </c>
      <c r="U210" s="277"/>
      <c r="V210" s="483">
        <v>2027</v>
      </c>
    </row>
    <row r="211" spans="1:22" ht="12.75" customHeight="1" x14ac:dyDescent="0.2">
      <c r="A211" s="518">
        <f t="shared" si="25"/>
        <v>82</v>
      </c>
      <c r="B211" s="214" t="s">
        <v>818</v>
      </c>
      <c r="C211" s="277">
        <f t="shared" si="24"/>
        <v>849460.5</v>
      </c>
      <c r="D211" s="277"/>
      <c r="E211" s="277"/>
      <c r="F211" s="277"/>
      <c r="G211" s="277"/>
      <c r="H211" s="277"/>
      <c r="I211" s="277"/>
      <c r="J211" s="277"/>
      <c r="K211" s="277"/>
      <c r="L211" s="277"/>
      <c r="M211" s="277"/>
      <c r="N211" s="277"/>
      <c r="O211" s="277"/>
      <c r="P211" s="277"/>
      <c r="Q211" s="277"/>
      <c r="R211" s="277"/>
      <c r="S211" s="277"/>
      <c r="T211" s="266">
        <v>849460.5</v>
      </c>
      <c r="U211" s="277"/>
      <c r="V211" s="483">
        <v>2027</v>
      </c>
    </row>
    <row r="212" spans="1:22" ht="12.75" customHeight="1" x14ac:dyDescent="0.2">
      <c r="A212" s="518">
        <f t="shared" si="25"/>
        <v>83</v>
      </c>
      <c r="B212" s="214" t="s">
        <v>939</v>
      </c>
      <c r="C212" s="277">
        <f t="shared" si="24"/>
        <v>1032006.6000000001</v>
      </c>
      <c r="D212" s="277"/>
      <c r="E212" s="277"/>
      <c r="F212" s="277"/>
      <c r="G212" s="277"/>
      <c r="H212" s="277"/>
      <c r="I212" s="277"/>
      <c r="J212" s="277"/>
      <c r="K212" s="277"/>
      <c r="L212" s="277"/>
      <c r="M212" s="277"/>
      <c r="N212" s="277"/>
      <c r="O212" s="277"/>
      <c r="P212" s="277"/>
      <c r="Q212" s="277"/>
      <c r="R212" s="277"/>
      <c r="S212" s="277"/>
      <c r="T212" s="266">
        <v>1032006.6000000001</v>
      </c>
      <c r="U212" s="277"/>
      <c r="V212" s="483">
        <v>2027</v>
      </c>
    </row>
    <row r="213" spans="1:22" ht="12.75" customHeight="1" x14ac:dyDescent="0.2">
      <c r="A213" s="518">
        <f t="shared" si="25"/>
        <v>84</v>
      </c>
      <c r="B213" s="214" t="s">
        <v>824</v>
      </c>
      <c r="C213" s="277">
        <f t="shared" si="24"/>
        <v>848259</v>
      </c>
      <c r="D213" s="277"/>
      <c r="E213" s="277"/>
      <c r="F213" s="277"/>
      <c r="G213" s="277"/>
      <c r="H213" s="277"/>
      <c r="I213" s="277"/>
      <c r="J213" s="277"/>
      <c r="K213" s="277"/>
      <c r="L213" s="277"/>
      <c r="M213" s="277"/>
      <c r="N213" s="277"/>
      <c r="O213" s="277"/>
      <c r="P213" s="277"/>
      <c r="Q213" s="277"/>
      <c r="R213" s="277"/>
      <c r="S213" s="277"/>
      <c r="T213" s="266">
        <v>848259</v>
      </c>
      <c r="U213" s="277"/>
      <c r="V213" s="483">
        <v>2027</v>
      </c>
    </row>
    <row r="214" spans="1:22" ht="12.75" customHeight="1" x14ac:dyDescent="0.2">
      <c r="A214" s="518">
        <f t="shared" si="25"/>
        <v>85</v>
      </c>
      <c r="B214" s="214" t="s">
        <v>918</v>
      </c>
      <c r="C214" s="277">
        <f t="shared" si="24"/>
        <v>1072044.1000000001</v>
      </c>
      <c r="D214" s="277"/>
      <c r="E214" s="277"/>
      <c r="F214" s="277"/>
      <c r="G214" s="277"/>
      <c r="H214" s="277"/>
      <c r="I214" s="277"/>
      <c r="J214" s="277"/>
      <c r="K214" s="277"/>
      <c r="L214" s="277"/>
      <c r="M214" s="277"/>
      <c r="N214" s="277"/>
      <c r="O214" s="277"/>
      <c r="P214" s="277"/>
      <c r="Q214" s="277"/>
      <c r="R214" s="277"/>
      <c r="S214" s="277"/>
      <c r="T214" s="266">
        <v>1072044.1000000001</v>
      </c>
      <c r="U214" s="277"/>
      <c r="V214" s="483">
        <v>2027</v>
      </c>
    </row>
    <row r="215" spans="1:22" ht="12.75" customHeight="1" x14ac:dyDescent="0.2">
      <c r="A215" s="518">
        <f t="shared" si="25"/>
        <v>86</v>
      </c>
      <c r="B215" s="214" t="s">
        <v>924</v>
      </c>
      <c r="C215" s="277">
        <f t="shared" si="24"/>
        <v>1007100</v>
      </c>
      <c r="D215" s="277"/>
      <c r="E215" s="277"/>
      <c r="F215" s="277"/>
      <c r="G215" s="277"/>
      <c r="H215" s="277"/>
      <c r="I215" s="277"/>
      <c r="J215" s="277"/>
      <c r="K215" s="277"/>
      <c r="L215" s="277"/>
      <c r="M215" s="277"/>
      <c r="N215" s="277"/>
      <c r="O215" s="277"/>
      <c r="P215" s="277"/>
      <c r="Q215" s="277"/>
      <c r="R215" s="277"/>
      <c r="S215" s="277"/>
      <c r="T215" s="266">
        <v>1007100</v>
      </c>
      <c r="U215" s="277"/>
      <c r="V215" s="483">
        <v>2027</v>
      </c>
    </row>
    <row r="216" spans="1:22" ht="12.75" customHeight="1" x14ac:dyDescent="0.2">
      <c r="A216" s="518">
        <f t="shared" si="25"/>
        <v>87</v>
      </c>
      <c r="B216" s="214" t="s">
        <v>927</v>
      </c>
      <c r="C216" s="277">
        <f t="shared" si="24"/>
        <v>853065</v>
      </c>
      <c r="D216" s="277"/>
      <c r="E216" s="277"/>
      <c r="F216" s="277"/>
      <c r="G216" s="277"/>
      <c r="H216" s="277"/>
      <c r="I216" s="277"/>
      <c r="J216" s="277"/>
      <c r="K216" s="277"/>
      <c r="L216" s="277"/>
      <c r="M216" s="277"/>
      <c r="N216" s="277"/>
      <c r="O216" s="277"/>
      <c r="P216" s="277"/>
      <c r="Q216" s="277"/>
      <c r="R216" s="277"/>
      <c r="S216" s="277"/>
      <c r="T216" s="266">
        <v>853065</v>
      </c>
      <c r="U216" s="277"/>
      <c r="V216" s="483">
        <v>2027</v>
      </c>
    </row>
    <row r="217" spans="1:22" ht="12.75" customHeight="1" x14ac:dyDescent="0.2">
      <c r="A217" s="518">
        <f t="shared" si="25"/>
        <v>88</v>
      </c>
      <c r="B217" s="214" t="s">
        <v>806</v>
      </c>
      <c r="C217" s="277">
        <f t="shared" si="24"/>
        <v>1254935.4000000001</v>
      </c>
      <c r="D217" s="277"/>
      <c r="E217" s="277"/>
      <c r="F217" s="277"/>
      <c r="G217" s="277"/>
      <c r="H217" s="277"/>
      <c r="I217" s="277"/>
      <c r="J217" s="277"/>
      <c r="K217" s="277"/>
      <c r="L217" s="277"/>
      <c r="M217" s="277"/>
      <c r="N217" s="277"/>
      <c r="O217" s="277"/>
      <c r="P217" s="277"/>
      <c r="Q217" s="277"/>
      <c r="R217" s="277"/>
      <c r="S217" s="277"/>
      <c r="T217" s="266">
        <v>1254935.4000000001</v>
      </c>
      <c r="U217" s="277"/>
      <c r="V217" s="483">
        <v>2027</v>
      </c>
    </row>
    <row r="218" spans="1:22" ht="12.75" customHeight="1" x14ac:dyDescent="0.2">
      <c r="A218" s="518">
        <f t="shared" si="25"/>
        <v>89</v>
      </c>
      <c r="B218" s="214" t="s">
        <v>1160</v>
      </c>
      <c r="C218" s="277">
        <f t="shared" si="24"/>
        <v>603089.81279999996</v>
      </c>
      <c r="D218" s="277"/>
      <c r="E218" s="277"/>
      <c r="F218" s="277"/>
      <c r="G218" s="277"/>
      <c r="H218" s="277"/>
      <c r="I218" s="277"/>
      <c r="J218" s="277"/>
      <c r="K218" s="277"/>
      <c r="L218" s="277"/>
      <c r="M218" s="277"/>
      <c r="N218" s="277"/>
      <c r="O218" s="277"/>
      <c r="P218" s="277"/>
      <c r="Q218" s="277"/>
      <c r="R218" s="277"/>
      <c r="S218" s="277"/>
      <c r="T218" s="266">
        <v>603089.81279999996</v>
      </c>
      <c r="U218" s="277"/>
      <c r="V218" s="483">
        <v>2027</v>
      </c>
    </row>
    <row r="219" spans="1:22" ht="12.75" customHeight="1" x14ac:dyDescent="0.2">
      <c r="A219" s="518">
        <f t="shared" si="25"/>
        <v>90</v>
      </c>
      <c r="B219" s="214" t="s">
        <v>852</v>
      </c>
      <c r="C219" s="277">
        <f t="shared" si="24"/>
        <v>1155642.4000000001</v>
      </c>
      <c r="D219" s="277"/>
      <c r="E219" s="277"/>
      <c r="F219" s="277"/>
      <c r="G219" s="277"/>
      <c r="H219" s="277"/>
      <c r="I219" s="277"/>
      <c r="J219" s="277"/>
      <c r="K219" s="277"/>
      <c r="L219" s="277"/>
      <c r="M219" s="277"/>
      <c r="N219" s="277"/>
      <c r="O219" s="277"/>
      <c r="P219" s="277"/>
      <c r="Q219" s="277"/>
      <c r="R219" s="277"/>
      <c r="S219" s="277"/>
      <c r="T219" s="266">
        <v>1155642.4000000001</v>
      </c>
      <c r="U219" s="277"/>
      <c r="V219" s="483">
        <v>2027</v>
      </c>
    </row>
    <row r="220" spans="1:22" ht="12.75" customHeight="1" x14ac:dyDescent="0.2">
      <c r="A220" s="518">
        <f t="shared" si="25"/>
        <v>91</v>
      </c>
      <c r="B220" s="214" t="s">
        <v>808</v>
      </c>
      <c r="C220" s="277">
        <f t="shared" si="24"/>
        <v>845135.10000000009</v>
      </c>
      <c r="D220" s="277"/>
      <c r="E220" s="277"/>
      <c r="F220" s="277"/>
      <c r="G220" s="277"/>
      <c r="H220" s="277"/>
      <c r="I220" s="277"/>
      <c r="J220" s="277"/>
      <c r="K220" s="277"/>
      <c r="L220" s="277"/>
      <c r="M220" s="277"/>
      <c r="N220" s="277"/>
      <c r="O220" s="277"/>
      <c r="P220" s="277"/>
      <c r="Q220" s="277"/>
      <c r="R220" s="277"/>
      <c r="S220" s="277"/>
      <c r="T220" s="266">
        <v>845135.10000000009</v>
      </c>
      <c r="U220" s="277"/>
      <c r="V220" s="483">
        <v>2027</v>
      </c>
    </row>
    <row r="221" spans="1:22" ht="12.75" customHeight="1" x14ac:dyDescent="0.2">
      <c r="A221" s="518">
        <f t="shared" si="25"/>
        <v>92</v>
      </c>
      <c r="B221" s="214" t="s">
        <v>812</v>
      </c>
      <c r="C221" s="277">
        <f t="shared" si="24"/>
        <v>847057.5</v>
      </c>
      <c r="D221" s="277"/>
      <c r="E221" s="277"/>
      <c r="F221" s="277"/>
      <c r="G221" s="277"/>
      <c r="H221" s="277"/>
      <c r="I221" s="277"/>
      <c r="J221" s="277"/>
      <c r="K221" s="277"/>
      <c r="L221" s="277"/>
      <c r="M221" s="277"/>
      <c r="N221" s="277"/>
      <c r="O221" s="277"/>
      <c r="P221" s="277"/>
      <c r="Q221" s="277"/>
      <c r="R221" s="277"/>
      <c r="S221" s="277"/>
      <c r="T221" s="266">
        <v>847057.5</v>
      </c>
      <c r="U221" s="277"/>
      <c r="V221" s="483">
        <v>2027</v>
      </c>
    </row>
    <row r="222" spans="1:22" ht="12.75" customHeight="1" x14ac:dyDescent="0.2">
      <c r="A222" s="564">
        <f t="shared" si="25"/>
        <v>93</v>
      </c>
      <c r="B222" s="565" t="s">
        <v>840</v>
      </c>
      <c r="C222" s="277">
        <f t="shared" si="24"/>
        <v>599591.25450000004</v>
      </c>
      <c r="D222" s="277"/>
      <c r="E222" s="277"/>
      <c r="F222" s="277"/>
      <c r="G222" s="277"/>
      <c r="H222" s="277"/>
      <c r="I222" s="277"/>
      <c r="J222" s="277"/>
      <c r="K222" s="277"/>
      <c r="L222" s="277"/>
      <c r="M222" s="277"/>
      <c r="N222" s="277"/>
      <c r="O222" s="277"/>
      <c r="P222" s="277"/>
      <c r="Q222" s="277"/>
      <c r="R222" s="277"/>
      <c r="S222" s="277"/>
      <c r="T222" s="266">
        <v>599591.25450000004</v>
      </c>
      <c r="U222" s="277"/>
      <c r="V222" s="483">
        <v>2027</v>
      </c>
    </row>
    <row r="223" spans="1:22" ht="12.75" customHeight="1" x14ac:dyDescent="0.2">
      <c r="A223" s="518">
        <f t="shared" si="25"/>
        <v>94</v>
      </c>
      <c r="B223" s="214" t="s">
        <v>804</v>
      </c>
      <c r="C223" s="277">
        <f t="shared" si="24"/>
        <v>609811.19999999995</v>
      </c>
      <c r="D223" s="277"/>
      <c r="E223" s="277"/>
      <c r="F223" s="277"/>
      <c r="G223" s="277"/>
      <c r="H223" s="277"/>
      <c r="I223" s="277"/>
      <c r="J223" s="277"/>
      <c r="K223" s="277"/>
      <c r="L223" s="277"/>
      <c r="M223" s="277"/>
      <c r="N223" s="277"/>
      <c r="O223" s="277"/>
      <c r="P223" s="277"/>
      <c r="Q223" s="277"/>
      <c r="R223" s="277"/>
      <c r="S223" s="277"/>
      <c r="T223" s="266">
        <v>609811.19999999995</v>
      </c>
      <c r="U223" s="277"/>
      <c r="V223" s="483">
        <v>2027</v>
      </c>
    </row>
    <row r="224" spans="1:22" ht="12.75" customHeight="1" x14ac:dyDescent="0.2">
      <c r="A224" s="518">
        <f t="shared" si="25"/>
        <v>95</v>
      </c>
      <c r="B224" s="214" t="s">
        <v>862</v>
      </c>
      <c r="C224" s="277">
        <f t="shared" si="24"/>
        <v>660568.67200000002</v>
      </c>
      <c r="D224" s="277"/>
      <c r="E224" s="277"/>
      <c r="F224" s="277"/>
      <c r="G224" s="277"/>
      <c r="H224" s="277"/>
      <c r="I224" s="277"/>
      <c r="J224" s="277"/>
      <c r="K224" s="277"/>
      <c r="L224" s="277"/>
      <c r="M224" s="277"/>
      <c r="N224" s="277"/>
      <c r="O224" s="277"/>
      <c r="P224" s="277"/>
      <c r="Q224" s="277"/>
      <c r="R224" s="277"/>
      <c r="S224" s="277"/>
      <c r="T224" s="266">
        <v>660568.67200000002</v>
      </c>
      <c r="U224" s="277"/>
      <c r="V224" s="483">
        <v>2027</v>
      </c>
    </row>
    <row r="225" spans="1:22" ht="12.75" customHeight="1" x14ac:dyDescent="0.2">
      <c r="A225" s="518">
        <f t="shared" si="25"/>
        <v>96</v>
      </c>
      <c r="B225" s="214" t="s">
        <v>858</v>
      </c>
      <c r="C225" s="277">
        <f t="shared" si="24"/>
        <v>1080852.3500000001</v>
      </c>
      <c r="D225" s="277"/>
      <c r="E225" s="277"/>
      <c r="F225" s="277"/>
      <c r="G225" s="277"/>
      <c r="H225" s="277"/>
      <c r="I225" s="277"/>
      <c r="J225" s="277"/>
      <c r="K225" s="277"/>
      <c r="L225" s="277"/>
      <c r="M225" s="277"/>
      <c r="N225" s="277"/>
      <c r="O225" s="277"/>
      <c r="P225" s="277"/>
      <c r="Q225" s="277"/>
      <c r="R225" s="277"/>
      <c r="S225" s="277"/>
      <c r="T225" s="266">
        <v>1080852.3500000001</v>
      </c>
      <c r="U225" s="277"/>
      <c r="V225" s="483">
        <v>2027</v>
      </c>
    </row>
    <row r="226" spans="1:22" ht="12.75" customHeight="1" x14ac:dyDescent="0.2">
      <c r="A226" s="518">
        <f t="shared" si="25"/>
        <v>97</v>
      </c>
      <c r="B226" s="214" t="s">
        <v>830</v>
      </c>
      <c r="C226" s="277">
        <f t="shared" si="24"/>
        <v>704503.8</v>
      </c>
      <c r="D226" s="277"/>
      <c r="E226" s="277"/>
      <c r="F226" s="277"/>
      <c r="G226" s="277"/>
      <c r="H226" s="277"/>
      <c r="I226" s="277"/>
      <c r="J226" s="277"/>
      <c r="K226" s="277"/>
      <c r="L226" s="277"/>
      <c r="M226" s="277"/>
      <c r="N226" s="277"/>
      <c r="O226" s="277"/>
      <c r="P226" s="277"/>
      <c r="Q226" s="277"/>
      <c r="R226" s="277"/>
      <c r="S226" s="277"/>
      <c r="T226" s="266">
        <v>704503.8</v>
      </c>
      <c r="U226" s="277"/>
      <c r="V226" s="483">
        <v>2027</v>
      </c>
    </row>
    <row r="227" spans="1:22" ht="12.75" customHeight="1" x14ac:dyDescent="0.2">
      <c r="A227" s="518">
        <f t="shared" si="25"/>
        <v>98</v>
      </c>
      <c r="B227" s="214" t="s">
        <v>810</v>
      </c>
      <c r="C227" s="277">
        <f t="shared" si="24"/>
        <v>842732.10000000009</v>
      </c>
      <c r="D227" s="277"/>
      <c r="E227" s="277"/>
      <c r="F227" s="277"/>
      <c r="G227" s="277"/>
      <c r="H227" s="277"/>
      <c r="I227" s="277"/>
      <c r="J227" s="277"/>
      <c r="K227" s="277"/>
      <c r="L227" s="277"/>
      <c r="M227" s="277"/>
      <c r="N227" s="277"/>
      <c r="O227" s="277"/>
      <c r="P227" s="277"/>
      <c r="Q227" s="277"/>
      <c r="R227" s="277"/>
      <c r="S227" s="277"/>
      <c r="T227" s="266">
        <v>842732.10000000009</v>
      </c>
      <c r="U227" s="277"/>
      <c r="V227" s="483">
        <v>2027</v>
      </c>
    </row>
    <row r="228" spans="1:22" ht="12.75" customHeight="1" x14ac:dyDescent="0.2">
      <c r="A228" s="518">
        <f t="shared" si="25"/>
        <v>99</v>
      </c>
      <c r="B228" s="214" t="s">
        <v>814</v>
      </c>
      <c r="C228" s="277">
        <f t="shared" si="24"/>
        <v>849700.8</v>
      </c>
      <c r="D228" s="277"/>
      <c r="E228" s="277"/>
      <c r="F228" s="277"/>
      <c r="G228" s="277"/>
      <c r="H228" s="277"/>
      <c r="I228" s="277"/>
      <c r="J228" s="277"/>
      <c r="K228" s="277"/>
      <c r="L228" s="277"/>
      <c r="M228" s="277"/>
      <c r="N228" s="277"/>
      <c r="O228" s="277"/>
      <c r="P228" s="277"/>
      <c r="Q228" s="277"/>
      <c r="R228" s="277"/>
      <c r="S228" s="277"/>
      <c r="T228" s="266">
        <v>849700.8</v>
      </c>
      <c r="U228" s="277"/>
      <c r="V228" s="483">
        <v>2027</v>
      </c>
    </row>
    <row r="229" spans="1:22" ht="12.75" customHeight="1" x14ac:dyDescent="0.2">
      <c r="A229" s="518">
        <f t="shared" si="25"/>
        <v>100</v>
      </c>
      <c r="B229" s="214" t="s">
        <v>875</v>
      </c>
      <c r="C229" s="277">
        <f t="shared" si="24"/>
        <v>979526.92799999996</v>
      </c>
      <c r="D229" s="277"/>
      <c r="E229" s="277"/>
      <c r="F229" s="277"/>
      <c r="G229" s="277"/>
      <c r="H229" s="277"/>
      <c r="I229" s="277"/>
      <c r="J229" s="277"/>
      <c r="K229" s="277"/>
      <c r="L229" s="277"/>
      <c r="M229" s="277"/>
      <c r="N229" s="277"/>
      <c r="O229" s="277"/>
      <c r="P229" s="277"/>
      <c r="Q229" s="277"/>
      <c r="R229" s="277"/>
      <c r="S229" s="277"/>
      <c r="T229" s="266">
        <v>979526.92799999996</v>
      </c>
      <c r="U229" s="277"/>
      <c r="V229" s="483">
        <v>2027</v>
      </c>
    </row>
    <row r="230" spans="1:22" ht="12.75" customHeight="1" x14ac:dyDescent="0.2">
      <c r="A230" s="518">
        <f t="shared" si="25"/>
        <v>101</v>
      </c>
      <c r="B230" s="214" t="s">
        <v>901</v>
      </c>
      <c r="C230" s="277">
        <f t="shared" si="24"/>
        <v>1922376.4829999998</v>
      </c>
      <c r="D230" s="277"/>
      <c r="E230" s="277"/>
      <c r="F230" s="277"/>
      <c r="G230" s="277"/>
      <c r="H230" s="277"/>
      <c r="I230" s="277"/>
      <c r="J230" s="277"/>
      <c r="K230" s="277"/>
      <c r="L230" s="277"/>
      <c r="M230" s="277"/>
      <c r="N230" s="277"/>
      <c r="O230" s="277"/>
      <c r="P230" s="277"/>
      <c r="Q230" s="277"/>
      <c r="R230" s="277"/>
      <c r="S230" s="277"/>
      <c r="T230" s="266">
        <v>1922376.4829999998</v>
      </c>
      <c r="U230" s="277"/>
      <c r="V230" s="483">
        <v>2027</v>
      </c>
    </row>
    <row r="231" spans="1:22" ht="12.75" customHeight="1" x14ac:dyDescent="0.2">
      <c r="A231" s="518">
        <f t="shared" si="25"/>
        <v>102</v>
      </c>
      <c r="B231" s="214" t="s">
        <v>816</v>
      </c>
      <c r="C231" s="277">
        <f t="shared" si="24"/>
        <v>847778.4</v>
      </c>
      <c r="D231" s="277"/>
      <c r="E231" s="277"/>
      <c r="F231" s="277"/>
      <c r="G231" s="277"/>
      <c r="H231" s="277"/>
      <c r="I231" s="277"/>
      <c r="J231" s="277"/>
      <c r="K231" s="277"/>
      <c r="L231" s="277"/>
      <c r="M231" s="277"/>
      <c r="N231" s="277"/>
      <c r="O231" s="277"/>
      <c r="P231" s="277"/>
      <c r="Q231" s="277"/>
      <c r="R231" s="277"/>
      <c r="S231" s="277"/>
      <c r="T231" s="266">
        <v>847778.4</v>
      </c>
      <c r="U231" s="277"/>
      <c r="V231" s="483">
        <v>2027</v>
      </c>
    </row>
    <row r="232" spans="1:22" ht="12.75" customHeight="1" x14ac:dyDescent="0.2">
      <c r="A232" s="518">
        <f t="shared" si="25"/>
        <v>103</v>
      </c>
      <c r="B232" s="214" t="s">
        <v>933</v>
      </c>
      <c r="C232" s="277">
        <f t="shared" si="24"/>
        <v>674462.48</v>
      </c>
      <c r="D232" s="277"/>
      <c r="E232" s="277"/>
      <c r="F232" s="277"/>
      <c r="G232" s="277"/>
      <c r="H232" s="277"/>
      <c r="I232" s="277"/>
      <c r="J232" s="277"/>
      <c r="K232" s="277"/>
      <c r="L232" s="277"/>
      <c r="M232" s="277"/>
      <c r="N232" s="277"/>
      <c r="O232" s="277"/>
      <c r="P232" s="277"/>
      <c r="Q232" s="277"/>
      <c r="R232" s="277"/>
      <c r="S232" s="277"/>
      <c r="T232" s="266">
        <v>674462.48</v>
      </c>
      <c r="U232" s="277"/>
      <c r="V232" s="483">
        <v>2027</v>
      </c>
    </row>
    <row r="233" spans="1:22" ht="12.75" customHeight="1" x14ac:dyDescent="0.2">
      <c r="A233" s="518">
        <f t="shared" si="25"/>
        <v>104</v>
      </c>
      <c r="B233" s="214" t="s">
        <v>1159</v>
      </c>
      <c r="C233" s="277">
        <f t="shared" si="24"/>
        <v>1385496</v>
      </c>
      <c r="D233" s="277"/>
      <c r="E233" s="277"/>
      <c r="F233" s="277"/>
      <c r="G233" s="277"/>
      <c r="H233" s="277"/>
      <c r="I233" s="277"/>
      <c r="J233" s="277"/>
      <c r="K233" s="277"/>
      <c r="L233" s="277"/>
      <c r="M233" s="277"/>
      <c r="N233" s="277"/>
      <c r="O233" s="277"/>
      <c r="P233" s="277"/>
      <c r="Q233" s="277"/>
      <c r="R233" s="277"/>
      <c r="S233" s="277"/>
      <c r="T233" s="266">
        <v>1385496</v>
      </c>
      <c r="U233" s="277"/>
      <c r="V233" s="483">
        <v>2027</v>
      </c>
    </row>
    <row r="234" spans="1:22" ht="12.75" customHeight="1" x14ac:dyDescent="0.2">
      <c r="A234" s="518">
        <f t="shared" si="25"/>
        <v>105</v>
      </c>
      <c r="B234" s="214" t="s">
        <v>895</v>
      </c>
      <c r="C234" s="277">
        <f t="shared" si="24"/>
        <v>1030772.2424999999</v>
      </c>
      <c r="D234" s="277"/>
      <c r="E234" s="277"/>
      <c r="F234" s="277"/>
      <c r="G234" s="277"/>
      <c r="H234" s="277"/>
      <c r="I234" s="277"/>
      <c r="J234" s="277"/>
      <c r="K234" s="277"/>
      <c r="L234" s="277"/>
      <c r="M234" s="277"/>
      <c r="N234" s="277"/>
      <c r="O234" s="277"/>
      <c r="P234" s="277"/>
      <c r="Q234" s="277"/>
      <c r="R234" s="277"/>
      <c r="S234" s="277"/>
      <c r="T234" s="266">
        <v>1030772.2424999999</v>
      </c>
      <c r="U234" s="277"/>
      <c r="V234" s="483">
        <v>2027</v>
      </c>
    </row>
    <row r="235" spans="1:22" ht="12.75" customHeight="1" x14ac:dyDescent="0.2">
      <c r="A235" s="518">
        <f t="shared" si="25"/>
        <v>106</v>
      </c>
      <c r="B235" s="214" t="s">
        <v>945</v>
      </c>
      <c r="C235" s="277">
        <f t="shared" si="24"/>
        <v>1113780.1680000003</v>
      </c>
      <c r="D235" s="277"/>
      <c r="E235" s="277"/>
      <c r="F235" s="277"/>
      <c r="G235" s="277"/>
      <c r="H235" s="277"/>
      <c r="I235" s="277"/>
      <c r="J235" s="277"/>
      <c r="K235" s="277"/>
      <c r="L235" s="277"/>
      <c r="M235" s="277"/>
      <c r="N235" s="277"/>
      <c r="O235" s="277"/>
      <c r="P235" s="277"/>
      <c r="Q235" s="277"/>
      <c r="R235" s="277"/>
      <c r="S235" s="277"/>
      <c r="T235" s="266">
        <v>1113780.1680000003</v>
      </c>
      <c r="U235" s="277"/>
      <c r="V235" s="483">
        <v>2027</v>
      </c>
    </row>
    <row r="236" spans="1:22" ht="12.75" customHeight="1" x14ac:dyDescent="0.2">
      <c r="A236" s="518">
        <f t="shared" si="25"/>
        <v>107</v>
      </c>
      <c r="B236" s="214" t="s">
        <v>931</v>
      </c>
      <c r="C236" s="277">
        <f t="shared" si="24"/>
        <v>834802.27949999995</v>
      </c>
      <c r="D236" s="277"/>
      <c r="E236" s="277"/>
      <c r="F236" s="277"/>
      <c r="G236" s="277"/>
      <c r="H236" s="277"/>
      <c r="I236" s="277"/>
      <c r="J236" s="277"/>
      <c r="K236" s="277"/>
      <c r="L236" s="277"/>
      <c r="M236" s="277"/>
      <c r="N236" s="277"/>
      <c r="O236" s="277"/>
      <c r="P236" s="277"/>
      <c r="Q236" s="277"/>
      <c r="R236" s="277"/>
      <c r="S236" s="277"/>
      <c r="T236" s="266">
        <v>834802.27949999995</v>
      </c>
      <c r="U236" s="277"/>
      <c r="V236" s="483">
        <v>2027</v>
      </c>
    </row>
    <row r="237" spans="1:22" ht="12.75" customHeight="1" x14ac:dyDescent="0.2">
      <c r="A237" s="518">
        <f t="shared" si="25"/>
        <v>108</v>
      </c>
      <c r="B237" s="214" t="s">
        <v>903</v>
      </c>
      <c r="C237" s="277">
        <f t="shared" si="24"/>
        <v>606988</v>
      </c>
      <c r="D237" s="277"/>
      <c r="E237" s="277"/>
      <c r="F237" s="277"/>
      <c r="G237" s="277"/>
      <c r="H237" s="277"/>
      <c r="I237" s="277"/>
      <c r="J237" s="277"/>
      <c r="K237" s="277"/>
      <c r="L237" s="277"/>
      <c r="M237" s="277"/>
      <c r="N237" s="277"/>
      <c r="O237" s="277"/>
      <c r="P237" s="277"/>
      <c r="Q237" s="277"/>
      <c r="R237" s="277"/>
      <c r="S237" s="277"/>
      <c r="T237" s="266">
        <v>606988</v>
      </c>
      <c r="U237" s="277"/>
      <c r="V237" s="483">
        <v>2027</v>
      </c>
    </row>
    <row r="238" spans="1:22" ht="12.75" customHeight="1" x14ac:dyDescent="0.2">
      <c r="A238" s="518">
        <f t="shared" si="25"/>
        <v>109</v>
      </c>
      <c r="B238" s="214" t="s">
        <v>887</v>
      </c>
      <c r="C238" s="277">
        <f t="shared" si="24"/>
        <v>936236.9</v>
      </c>
      <c r="D238" s="277"/>
      <c r="E238" s="277"/>
      <c r="F238" s="277"/>
      <c r="G238" s="277"/>
      <c r="H238" s="277"/>
      <c r="I238" s="277"/>
      <c r="J238" s="277"/>
      <c r="K238" s="277"/>
      <c r="L238" s="277"/>
      <c r="M238" s="277"/>
      <c r="N238" s="277"/>
      <c r="O238" s="277"/>
      <c r="P238" s="277"/>
      <c r="Q238" s="277"/>
      <c r="R238" s="277"/>
      <c r="S238" s="277"/>
      <c r="T238" s="266">
        <v>936236.9</v>
      </c>
      <c r="U238" s="277"/>
      <c r="V238" s="483">
        <v>2027</v>
      </c>
    </row>
    <row r="239" spans="1:22" ht="12.75" customHeight="1" x14ac:dyDescent="0.2">
      <c r="A239" s="518">
        <f t="shared" si="25"/>
        <v>110</v>
      </c>
      <c r="B239" s="214" t="s">
        <v>897</v>
      </c>
      <c r="C239" s="277">
        <f t="shared" ref="C239" si="26">D239+E239+F239+G239+H239+I239+K239+M239+O239+Q239+R239+S239+T239+U239</f>
        <v>841770.9</v>
      </c>
      <c r="D239" s="277"/>
      <c r="E239" s="277"/>
      <c r="F239" s="277"/>
      <c r="G239" s="277"/>
      <c r="H239" s="277"/>
      <c r="I239" s="277"/>
      <c r="J239" s="277"/>
      <c r="K239" s="277"/>
      <c r="L239" s="277"/>
      <c r="M239" s="277"/>
      <c r="N239" s="277"/>
      <c r="O239" s="277"/>
      <c r="P239" s="277"/>
      <c r="Q239" s="277"/>
      <c r="R239" s="277"/>
      <c r="S239" s="277"/>
      <c r="T239" s="266">
        <v>841770.9</v>
      </c>
      <c r="U239" s="277"/>
      <c r="V239" s="483">
        <v>2027</v>
      </c>
    </row>
    <row r="240" spans="1:22" ht="12.75" customHeight="1" x14ac:dyDescent="0.2">
      <c r="A240" s="593" t="s">
        <v>1105</v>
      </c>
      <c r="B240" s="593"/>
      <c r="C240" s="220">
        <f>SUM(C130:C239)</f>
        <v>147854716.59560707</v>
      </c>
      <c r="D240" s="220">
        <f t="shared" ref="D240:U240" si="27">SUM(D130:D239)</f>
        <v>0</v>
      </c>
      <c r="E240" s="220">
        <f t="shared" si="27"/>
        <v>0</v>
      </c>
      <c r="F240" s="220">
        <f t="shared" si="27"/>
        <v>0</v>
      </c>
      <c r="G240" s="220">
        <f t="shared" si="27"/>
        <v>0</v>
      </c>
      <c r="H240" s="220">
        <f t="shared" si="27"/>
        <v>0</v>
      </c>
      <c r="I240" s="220">
        <f t="shared" si="27"/>
        <v>0</v>
      </c>
      <c r="J240" s="220">
        <f t="shared" si="27"/>
        <v>0</v>
      </c>
      <c r="K240" s="220">
        <f t="shared" si="27"/>
        <v>0</v>
      </c>
      <c r="L240" s="220">
        <f t="shared" si="27"/>
        <v>0</v>
      </c>
      <c r="M240" s="220">
        <f t="shared" si="27"/>
        <v>79153076.768412963</v>
      </c>
      <c r="N240" s="220">
        <f t="shared" si="27"/>
        <v>0</v>
      </c>
      <c r="O240" s="220">
        <f t="shared" si="27"/>
        <v>0</v>
      </c>
      <c r="P240" s="220">
        <f t="shared" si="27"/>
        <v>0</v>
      </c>
      <c r="Q240" s="220">
        <f t="shared" si="27"/>
        <v>0</v>
      </c>
      <c r="R240" s="220">
        <f t="shared" si="27"/>
        <v>0</v>
      </c>
      <c r="S240" s="220">
        <f t="shared" si="27"/>
        <v>0</v>
      </c>
      <c r="T240" s="220">
        <f t="shared" si="27"/>
        <v>67007763.984350003</v>
      </c>
      <c r="U240" s="220">
        <f t="shared" si="27"/>
        <v>1693875.8428440376</v>
      </c>
      <c r="V240" s="220"/>
    </row>
    <row r="241" spans="1:66" ht="12.75" customHeight="1" x14ac:dyDescent="0.2">
      <c r="A241" s="591" t="s">
        <v>88</v>
      </c>
      <c r="B241" s="591"/>
      <c r="C241" s="72">
        <f t="shared" ref="C241:U241" si="28">C74+C129+C240</f>
        <v>676330972.02510583</v>
      </c>
      <c r="D241" s="72">
        <f t="shared" si="28"/>
        <v>2627692.6799999997</v>
      </c>
      <c r="E241" s="72">
        <f t="shared" si="28"/>
        <v>795000</v>
      </c>
      <c r="F241" s="72">
        <f t="shared" si="28"/>
        <v>0</v>
      </c>
      <c r="G241" s="72">
        <f t="shared" si="28"/>
        <v>767000</v>
      </c>
      <c r="H241" s="72">
        <f t="shared" si="28"/>
        <v>0</v>
      </c>
      <c r="I241" s="72">
        <f t="shared" si="28"/>
        <v>298194.8</v>
      </c>
      <c r="J241" s="72">
        <f t="shared" si="28"/>
        <v>0</v>
      </c>
      <c r="K241" s="72">
        <f t="shared" si="28"/>
        <v>0</v>
      </c>
      <c r="L241" s="72">
        <f t="shared" si="28"/>
        <v>0</v>
      </c>
      <c r="M241" s="72">
        <f t="shared" si="28"/>
        <v>542289207.17740929</v>
      </c>
      <c r="N241" s="72">
        <f t="shared" si="28"/>
        <v>0</v>
      </c>
      <c r="O241" s="72">
        <f t="shared" si="28"/>
        <v>0</v>
      </c>
      <c r="P241" s="72">
        <f t="shared" si="28"/>
        <v>0</v>
      </c>
      <c r="Q241" s="72">
        <f t="shared" si="28"/>
        <v>2282344</v>
      </c>
      <c r="R241" s="72">
        <f t="shared" si="28"/>
        <v>0</v>
      </c>
      <c r="S241" s="72">
        <f t="shared" si="28"/>
        <v>2095399.8</v>
      </c>
      <c r="T241" s="154">
        <f t="shared" si="28"/>
        <v>114196148.12390001</v>
      </c>
      <c r="U241" s="72">
        <f t="shared" si="28"/>
        <v>10979985.443796558</v>
      </c>
      <c r="V241" s="72"/>
    </row>
    <row r="242" spans="1:66" ht="12.75" customHeight="1" x14ac:dyDescent="0.2">
      <c r="A242" s="677" t="s">
        <v>69</v>
      </c>
      <c r="B242" s="677"/>
      <c r="C242" s="408"/>
      <c r="D242" s="408"/>
      <c r="E242" s="408"/>
      <c r="F242" s="408"/>
      <c r="G242" s="408"/>
      <c r="H242" s="408"/>
      <c r="I242" s="408"/>
      <c r="J242" s="481"/>
      <c r="K242" s="481"/>
      <c r="L242" s="482"/>
      <c r="M242" s="408"/>
      <c r="N242" s="481"/>
      <c r="O242" s="408"/>
      <c r="P242" s="408"/>
      <c r="Q242" s="408"/>
      <c r="R242" s="408"/>
      <c r="S242" s="408"/>
      <c r="T242" s="408"/>
      <c r="U242" s="408"/>
      <c r="V242" s="483"/>
    </row>
    <row r="243" spans="1:66" ht="12.75" customHeight="1" x14ac:dyDescent="0.2">
      <c r="A243" s="372">
        <v>1</v>
      </c>
      <c r="B243" s="348" t="s">
        <v>1258</v>
      </c>
      <c r="C243" s="277">
        <f t="shared" ref="C243:C249" si="29">D243+E243+F243+G243+H243+I243+K243+M243+O243+Q243+R243+S243+T243+U243</f>
        <v>9936961.1658401974</v>
      </c>
      <c r="D243" s="408"/>
      <c r="E243" s="408"/>
      <c r="F243" s="408"/>
      <c r="G243" s="408"/>
      <c r="H243" s="408"/>
      <c r="I243" s="408"/>
      <c r="J243" s="481"/>
      <c r="K243" s="481"/>
      <c r="L243" s="482"/>
      <c r="M243" s="277">
        <v>9583432.8429999985</v>
      </c>
      <c r="N243" s="481"/>
      <c r="O243" s="408"/>
      <c r="P243" s="408"/>
      <c r="Q243" s="408"/>
      <c r="R243" s="408"/>
      <c r="S243" s="408"/>
      <c r="T243" s="277">
        <v>148442.85999999999</v>
      </c>
      <c r="U243" s="408">
        <f>(D243+E243+F243+G243+H243+I243+M243+O243+Q243+R243+S243)*2.14%</f>
        <v>205085.46284019999</v>
      </c>
      <c r="V243" s="483">
        <v>2025</v>
      </c>
    </row>
    <row r="244" spans="1:66" ht="12.75" customHeight="1" x14ac:dyDescent="0.2">
      <c r="A244" s="518">
        <v>2</v>
      </c>
      <c r="B244" s="172" t="s">
        <v>303</v>
      </c>
      <c r="C244" s="277">
        <f t="shared" si="29"/>
        <v>517453.984</v>
      </c>
      <c r="D244" s="277"/>
      <c r="E244" s="277"/>
      <c r="F244" s="277"/>
      <c r="G244" s="277"/>
      <c r="H244" s="277"/>
      <c r="I244" s="277"/>
      <c r="J244" s="277"/>
      <c r="K244" s="277"/>
      <c r="L244" s="277"/>
      <c r="M244" s="277"/>
      <c r="N244" s="277"/>
      <c r="O244" s="277"/>
      <c r="P244" s="277"/>
      <c r="Q244" s="277"/>
      <c r="R244" s="277"/>
      <c r="S244" s="277"/>
      <c r="T244" s="266">
        <v>517453.984</v>
      </c>
      <c r="U244" s="277"/>
      <c r="V244" s="483">
        <v>2025</v>
      </c>
    </row>
    <row r="245" spans="1:66" ht="12.75" customHeight="1" x14ac:dyDescent="0.2">
      <c r="A245" s="372">
        <v>3</v>
      </c>
      <c r="B245" s="348" t="s">
        <v>309</v>
      </c>
      <c r="C245" s="277">
        <f t="shared" si="29"/>
        <v>231766.63620000001</v>
      </c>
      <c r="D245" s="277"/>
      <c r="E245" s="277"/>
      <c r="F245" s="277"/>
      <c r="G245" s="277"/>
      <c r="H245" s="277"/>
      <c r="I245" s="277"/>
      <c r="J245" s="277"/>
      <c r="K245" s="277"/>
      <c r="L245" s="277"/>
      <c r="M245" s="277"/>
      <c r="N245" s="277"/>
      <c r="O245" s="277"/>
      <c r="P245" s="277"/>
      <c r="Q245" s="277"/>
      <c r="R245" s="277"/>
      <c r="S245" s="277"/>
      <c r="T245" s="266">
        <v>231766.63620000001</v>
      </c>
      <c r="U245" s="277"/>
      <c r="V245" s="483">
        <v>2025</v>
      </c>
    </row>
    <row r="246" spans="1:66" ht="12.75" customHeight="1" x14ac:dyDescent="0.2">
      <c r="A246" s="518">
        <v>4</v>
      </c>
      <c r="B246" s="172" t="s">
        <v>301</v>
      </c>
      <c r="C246" s="277">
        <f t="shared" si="29"/>
        <v>586919.00799999991</v>
      </c>
      <c r="D246" s="277"/>
      <c r="E246" s="277"/>
      <c r="F246" s="277"/>
      <c r="G246" s="277"/>
      <c r="H246" s="277"/>
      <c r="I246" s="277"/>
      <c r="J246" s="277"/>
      <c r="K246" s="277"/>
      <c r="L246" s="277"/>
      <c r="M246" s="277"/>
      <c r="N246" s="277"/>
      <c r="O246" s="277"/>
      <c r="P246" s="277"/>
      <c r="Q246" s="277"/>
      <c r="R246" s="277"/>
      <c r="S246" s="277"/>
      <c r="T246" s="266">
        <v>586919.00799999991</v>
      </c>
      <c r="U246" s="277"/>
      <c r="V246" s="483">
        <v>2025</v>
      </c>
    </row>
    <row r="247" spans="1:66" ht="12.75" customHeight="1" x14ac:dyDescent="0.2">
      <c r="A247" s="518">
        <v>5</v>
      </c>
      <c r="B247" s="172" t="s">
        <v>298</v>
      </c>
      <c r="C247" s="277">
        <f t="shared" si="29"/>
        <v>250000</v>
      </c>
      <c r="D247" s="277"/>
      <c r="E247" s="277"/>
      <c r="F247" s="277"/>
      <c r="G247" s="277"/>
      <c r="H247" s="277"/>
      <c r="I247" s="277"/>
      <c r="J247" s="277"/>
      <c r="K247" s="277"/>
      <c r="L247" s="277"/>
      <c r="M247" s="277"/>
      <c r="N247" s="277"/>
      <c r="O247" s="277"/>
      <c r="P247" s="277"/>
      <c r="Q247" s="277"/>
      <c r="R247" s="277"/>
      <c r="S247" s="656">
        <v>250000</v>
      </c>
      <c r="T247" s="266"/>
      <c r="U247" s="277"/>
      <c r="V247" s="483">
        <v>2025</v>
      </c>
    </row>
    <row r="248" spans="1:66" ht="12.75" customHeight="1" x14ac:dyDescent="0.2">
      <c r="A248" s="516">
        <v>6</v>
      </c>
      <c r="B248" s="333" t="s">
        <v>300</v>
      </c>
      <c r="C248" s="279">
        <f t="shared" si="29"/>
        <v>582734.3679999999</v>
      </c>
      <c r="D248" s="279"/>
      <c r="E248" s="279"/>
      <c r="F248" s="279"/>
      <c r="G248" s="279"/>
      <c r="H248" s="279"/>
      <c r="I248" s="279"/>
      <c r="J248" s="279"/>
      <c r="K248" s="279"/>
      <c r="L248" s="279"/>
      <c r="M248" s="279"/>
      <c r="N248" s="279"/>
      <c r="O248" s="279"/>
      <c r="P248" s="279"/>
      <c r="Q248" s="279"/>
      <c r="R248" s="279"/>
      <c r="S248" s="279"/>
      <c r="T248" s="288">
        <v>582734.3679999999</v>
      </c>
      <c r="U248" s="277"/>
      <c r="V248" s="483">
        <v>2025</v>
      </c>
    </row>
    <row r="249" spans="1:66" ht="12.75" customHeight="1" x14ac:dyDescent="0.2">
      <c r="A249" s="372">
        <v>7</v>
      </c>
      <c r="B249" s="348" t="s">
        <v>305</v>
      </c>
      <c r="C249" s="277">
        <f t="shared" si="29"/>
        <v>8232479.3225116776</v>
      </c>
      <c r="D249" s="277"/>
      <c r="E249" s="277"/>
      <c r="F249" s="277"/>
      <c r="G249" s="277"/>
      <c r="H249" s="277"/>
      <c r="I249" s="277"/>
      <c r="J249" s="277"/>
      <c r="K249" s="277"/>
      <c r="L249" s="277"/>
      <c r="M249" s="277">
        <v>7919706.6208260003</v>
      </c>
      <c r="N249" s="277"/>
      <c r="O249" s="277"/>
      <c r="P249" s="277"/>
      <c r="Q249" s="277"/>
      <c r="R249" s="277"/>
      <c r="S249" s="277"/>
      <c r="T249" s="266">
        <v>143290.98000000001</v>
      </c>
      <c r="U249" s="408">
        <f>(D249+E249+F249+G249+H249+I249+M249+O249+Q249+R249+S249)*2.14%</f>
        <v>169481.72168567643</v>
      </c>
      <c r="V249" s="483">
        <v>2025</v>
      </c>
      <c r="W249" s="357"/>
      <c r="X249" s="357"/>
      <c r="Y249" s="357"/>
      <c r="Z249" s="357"/>
      <c r="AA249" s="357"/>
      <c r="AB249" s="357"/>
      <c r="AC249" s="357"/>
      <c r="AD249" s="357"/>
      <c r="AE249" s="357"/>
      <c r="AF249" s="357"/>
      <c r="AG249" s="357"/>
      <c r="AH249" s="357"/>
      <c r="AI249" s="357"/>
      <c r="AJ249" s="357"/>
      <c r="AK249" s="357"/>
      <c r="AL249" s="357"/>
      <c r="AM249" s="357"/>
      <c r="AN249" s="357"/>
      <c r="AO249" s="357"/>
      <c r="AP249" s="357"/>
      <c r="AQ249" s="357"/>
      <c r="AR249" s="357"/>
      <c r="AS249" s="357"/>
      <c r="AT249" s="357"/>
      <c r="AU249" s="357"/>
      <c r="AV249" s="357"/>
      <c r="AW249" s="357"/>
      <c r="AX249" s="357"/>
      <c r="AY249" s="357"/>
      <c r="AZ249" s="357"/>
      <c r="BA249" s="357"/>
      <c r="BB249" s="357"/>
      <c r="BC249" s="357"/>
      <c r="BD249" s="357"/>
      <c r="BE249" s="357"/>
      <c r="BF249" s="357"/>
      <c r="BG249" s="357"/>
      <c r="BH249" s="357"/>
      <c r="BI249" s="357"/>
      <c r="BJ249" s="357"/>
      <c r="BK249" s="357"/>
      <c r="BL249" s="357"/>
      <c r="BM249" s="357"/>
      <c r="BN249" s="357"/>
    </row>
    <row r="250" spans="1:66" ht="12.75" customHeight="1" x14ac:dyDescent="0.2">
      <c r="A250" s="593" t="s">
        <v>1204</v>
      </c>
      <c r="B250" s="593"/>
      <c r="C250" s="220">
        <f t="shared" ref="C250:U250" si="30">SUM(C243:C249)</f>
        <v>20338314.484551873</v>
      </c>
      <c r="D250" s="220">
        <f t="shared" si="30"/>
        <v>0</v>
      </c>
      <c r="E250" s="220">
        <f t="shared" si="30"/>
        <v>0</v>
      </c>
      <c r="F250" s="220">
        <f t="shared" si="30"/>
        <v>0</v>
      </c>
      <c r="G250" s="220">
        <f t="shared" si="30"/>
        <v>0</v>
      </c>
      <c r="H250" s="220">
        <f t="shared" si="30"/>
        <v>0</v>
      </c>
      <c r="I250" s="220">
        <f t="shared" si="30"/>
        <v>0</v>
      </c>
      <c r="J250" s="220">
        <f t="shared" si="30"/>
        <v>0</v>
      </c>
      <c r="K250" s="220">
        <f t="shared" si="30"/>
        <v>0</v>
      </c>
      <c r="L250" s="220">
        <f t="shared" si="30"/>
        <v>0</v>
      </c>
      <c r="M250" s="220">
        <f t="shared" si="30"/>
        <v>17503139.463826001</v>
      </c>
      <c r="N250" s="220">
        <f t="shared" si="30"/>
        <v>0</v>
      </c>
      <c r="O250" s="220">
        <f t="shared" si="30"/>
        <v>0</v>
      </c>
      <c r="P250" s="220">
        <f t="shared" si="30"/>
        <v>0</v>
      </c>
      <c r="Q250" s="220">
        <f t="shared" si="30"/>
        <v>0</v>
      </c>
      <c r="R250" s="220">
        <f t="shared" si="30"/>
        <v>0</v>
      </c>
      <c r="S250" s="220">
        <f t="shared" si="30"/>
        <v>250000</v>
      </c>
      <c r="T250" s="220">
        <f t="shared" si="30"/>
        <v>2210607.8361999998</v>
      </c>
      <c r="U250" s="220">
        <f t="shared" si="30"/>
        <v>374567.18452587642</v>
      </c>
      <c r="V250" s="224"/>
    </row>
    <row r="251" spans="1:66" ht="12.75" customHeight="1" x14ac:dyDescent="0.2">
      <c r="A251" s="372">
        <v>1</v>
      </c>
      <c r="B251" s="348" t="s">
        <v>307</v>
      </c>
      <c r="C251" s="277">
        <f t="shared" ref="C251:C255" si="31">D251+E251+F251+G251+H251+I251+K251+M251+O251+Q251+R251+S251+T251+U251</f>
        <v>11306375.632943138</v>
      </c>
      <c r="D251" s="277"/>
      <c r="E251" s="277"/>
      <c r="F251" s="277"/>
      <c r="G251" s="277"/>
      <c r="H251" s="277"/>
      <c r="I251" s="277"/>
      <c r="J251" s="277"/>
      <c r="K251" s="277"/>
      <c r="L251" s="277"/>
      <c r="M251" s="277">
        <v>10736578.693698</v>
      </c>
      <c r="N251" s="277"/>
      <c r="O251" s="277"/>
      <c r="P251" s="277"/>
      <c r="Q251" s="277"/>
      <c r="R251" s="277"/>
      <c r="S251" s="277"/>
      <c r="T251" s="266">
        <v>340034.15520000004</v>
      </c>
      <c r="U251" s="408">
        <f t="shared" ref="U251:U252" si="32">(D251+E251+F251+G251+H251+I251+M251+O251+Q251+R251+S251)*2.14%</f>
        <v>229762.78404513723</v>
      </c>
      <c r="V251" s="483">
        <v>2026</v>
      </c>
    </row>
    <row r="252" spans="1:66" ht="12.75" customHeight="1" x14ac:dyDescent="0.2">
      <c r="A252" s="372">
        <v>2</v>
      </c>
      <c r="B252" s="348" t="s">
        <v>296</v>
      </c>
      <c r="C252" s="277">
        <f t="shared" si="31"/>
        <v>23694164.446038924</v>
      </c>
      <c r="D252" s="277"/>
      <c r="E252" s="277"/>
      <c r="F252" s="277"/>
      <c r="G252" s="277"/>
      <c r="H252" s="277"/>
      <c r="I252" s="277"/>
      <c r="J252" s="277"/>
      <c r="K252" s="277"/>
      <c r="L252" s="277"/>
      <c r="M252" s="277">
        <v>22208076.831837598</v>
      </c>
      <c r="N252" s="277"/>
      <c r="O252" s="277"/>
      <c r="P252" s="277"/>
      <c r="Q252" s="277"/>
      <c r="R252" s="277"/>
      <c r="S252" s="277"/>
      <c r="T252" s="266">
        <v>1010834.77</v>
      </c>
      <c r="U252" s="408">
        <f t="shared" si="32"/>
        <v>475252.84420132468</v>
      </c>
      <c r="V252" s="483">
        <v>2026</v>
      </c>
    </row>
    <row r="253" spans="1:66" ht="12.75" customHeight="1" x14ac:dyDescent="0.2">
      <c r="A253" s="518">
        <v>3</v>
      </c>
      <c r="B253" s="172" t="s">
        <v>601</v>
      </c>
      <c r="C253" s="277">
        <f t="shared" si="31"/>
        <v>560881.24799999991</v>
      </c>
      <c r="D253" s="277"/>
      <c r="E253" s="277"/>
      <c r="F253" s="277"/>
      <c r="G253" s="277"/>
      <c r="H253" s="277"/>
      <c r="I253" s="277"/>
      <c r="J253" s="277"/>
      <c r="K253" s="277"/>
      <c r="L253" s="277"/>
      <c r="M253" s="277"/>
      <c r="N253" s="277"/>
      <c r="O253" s="277"/>
      <c r="P253" s="277"/>
      <c r="Q253" s="277"/>
      <c r="R253" s="277"/>
      <c r="S253" s="277"/>
      <c r="T253" s="266">
        <v>560881.24799999991</v>
      </c>
      <c r="U253" s="277"/>
      <c r="V253" s="483">
        <v>2026</v>
      </c>
    </row>
    <row r="254" spans="1:66" ht="12.75" customHeight="1" x14ac:dyDescent="0.2">
      <c r="A254" s="373">
        <v>4</v>
      </c>
      <c r="B254" s="403" t="s">
        <v>603</v>
      </c>
      <c r="C254" s="277">
        <f t="shared" si="31"/>
        <v>307818.28560000006</v>
      </c>
      <c r="D254" s="279"/>
      <c r="E254" s="279"/>
      <c r="F254" s="279"/>
      <c r="G254" s="279"/>
      <c r="H254" s="279"/>
      <c r="I254" s="279"/>
      <c r="J254" s="279"/>
      <c r="K254" s="279"/>
      <c r="L254" s="279"/>
      <c r="M254" s="279"/>
      <c r="N254" s="279"/>
      <c r="O254" s="279"/>
      <c r="P254" s="279"/>
      <c r="Q254" s="279"/>
      <c r="R254" s="279"/>
      <c r="S254" s="279"/>
      <c r="T254" s="288">
        <v>307818.28560000006</v>
      </c>
      <c r="U254" s="279"/>
      <c r="V254" s="483">
        <v>2026</v>
      </c>
    </row>
    <row r="255" spans="1:66" ht="12.75" customHeight="1" x14ac:dyDescent="0.2">
      <c r="A255" s="372">
        <v>4</v>
      </c>
      <c r="B255" s="348" t="s">
        <v>599</v>
      </c>
      <c r="C255" s="277">
        <f t="shared" si="31"/>
        <v>13836786.418817053</v>
      </c>
      <c r="D255" s="277"/>
      <c r="E255" s="277"/>
      <c r="F255" s="277"/>
      <c r="G255" s="277"/>
      <c r="H255" s="277"/>
      <c r="I255" s="277"/>
      <c r="J255" s="277"/>
      <c r="K255" s="277"/>
      <c r="L255" s="277"/>
      <c r="M255" s="277">
        <v>12227031.1093788</v>
      </c>
      <c r="N255" s="277"/>
      <c r="O255" s="277"/>
      <c r="P255" s="277"/>
      <c r="Q255" s="277"/>
      <c r="R255" s="277"/>
      <c r="S255" s="277"/>
      <c r="T255" s="266">
        <v>1018778.5538400001</v>
      </c>
      <c r="U255" s="277">
        <v>590976.75559825276</v>
      </c>
      <c r="V255" s="483">
        <v>2026</v>
      </c>
      <c r="W255" s="357"/>
      <c r="X255" s="357"/>
      <c r="Y255" s="357"/>
      <c r="Z255" s="357"/>
      <c r="AA255" s="357"/>
      <c r="AB255" s="357"/>
      <c r="AC255" s="357"/>
      <c r="AD255" s="357"/>
      <c r="AE255" s="357"/>
      <c r="AF255" s="357"/>
      <c r="AG255" s="357"/>
      <c r="AH255" s="357"/>
      <c r="AI255" s="357"/>
      <c r="AJ255" s="357"/>
      <c r="AK255" s="357"/>
      <c r="AL255" s="357"/>
      <c r="AM255" s="357"/>
      <c r="AN255" s="357"/>
      <c r="AO255" s="357"/>
      <c r="AP255" s="357"/>
      <c r="AQ255" s="357"/>
      <c r="AR255" s="357"/>
      <c r="AS255" s="357"/>
      <c r="AT255" s="357"/>
      <c r="AU255" s="357"/>
      <c r="AV255" s="357"/>
      <c r="AW255" s="357"/>
      <c r="AX255" s="357"/>
      <c r="AY255" s="357"/>
      <c r="AZ255" s="357"/>
      <c r="BA255" s="357"/>
      <c r="BB255" s="357"/>
      <c r="BC255" s="357"/>
      <c r="BD255" s="357"/>
      <c r="BE255" s="357"/>
      <c r="BF255" s="357"/>
      <c r="BG255" s="357"/>
      <c r="BH255" s="357"/>
      <c r="BI255" s="357"/>
      <c r="BJ255" s="357"/>
      <c r="BK255" s="357"/>
      <c r="BL255" s="357"/>
      <c r="BM255" s="357"/>
      <c r="BN255" s="357"/>
    </row>
    <row r="256" spans="1:66" ht="12.75" customHeight="1" x14ac:dyDescent="0.2">
      <c r="A256" s="593" t="s">
        <v>1205</v>
      </c>
      <c r="B256" s="593"/>
      <c r="C256" s="220">
        <f>SUM(C251:C255)</f>
        <v>49706026.031399116</v>
      </c>
      <c r="D256" s="220">
        <f t="shared" ref="D256:U256" si="33">SUM(D251:D255)</f>
        <v>0</v>
      </c>
      <c r="E256" s="220">
        <f t="shared" si="33"/>
        <v>0</v>
      </c>
      <c r="F256" s="220">
        <f t="shared" si="33"/>
        <v>0</v>
      </c>
      <c r="G256" s="220">
        <f t="shared" si="33"/>
        <v>0</v>
      </c>
      <c r="H256" s="220">
        <f t="shared" si="33"/>
        <v>0</v>
      </c>
      <c r="I256" s="220">
        <f t="shared" si="33"/>
        <v>0</v>
      </c>
      <c r="J256" s="220">
        <f t="shared" si="33"/>
        <v>0</v>
      </c>
      <c r="K256" s="220">
        <f t="shared" si="33"/>
        <v>0</v>
      </c>
      <c r="L256" s="220">
        <f t="shared" si="33"/>
        <v>0</v>
      </c>
      <c r="M256" s="220">
        <f t="shared" si="33"/>
        <v>45171686.634914398</v>
      </c>
      <c r="N256" s="220">
        <f t="shared" si="33"/>
        <v>0</v>
      </c>
      <c r="O256" s="220">
        <f t="shared" si="33"/>
        <v>0</v>
      </c>
      <c r="P256" s="220">
        <f t="shared" si="33"/>
        <v>0</v>
      </c>
      <c r="Q256" s="220">
        <f t="shared" si="33"/>
        <v>0</v>
      </c>
      <c r="R256" s="220">
        <f t="shared" si="33"/>
        <v>0</v>
      </c>
      <c r="S256" s="220">
        <f t="shared" si="33"/>
        <v>0</v>
      </c>
      <c r="T256" s="220">
        <f t="shared" si="33"/>
        <v>3238347.0126400003</v>
      </c>
      <c r="U256" s="220">
        <f t="shared" si="33"/>
        <v>1295992.3838447146</v>
      </c>
      <c r="V256" s="223"/>
    </row>
    <row r="257" spans="1:66" ht="12.75" customHeight="1" x14ac:dyDescent="0.2">
      <c r="A257" s="372">
        <v>1</v>
      </c>
      <c r="B257" s="348" t="s">
        <v>967</v>
      </c>
      <c r="C257" s="277">
        <f>D257+E257+F257+G257+H257+I257+K257+M257+O257+Q257+R257+S257+T257+U257</f>
        <v>690537.04</v>
      </c>
      <c r="D257" s="277"/>
      <c r="E257" s="277"/>
      <c r="F257" s="277"/>
      <c r="G257" s="277"/>
      <c r="H257" s="277"/>
      <c r="I257" s="277"/>
      <c r="J257" s="277"/>
      <c r="K257" s="277"/>
      <c r="L257" s="277"/>
      <c r="M257" s="277"/>
      <c r="N257" s="277"/>
      <c r="O257" s="277"/>
      <c r="P257" s="277"/>
      <c r="Q257" s="277"/>
      <c r="R257" s="277"/>
      <c r="S257" s="277"/>
      <c r="T257" s="288">
        <v>690537.04</v>
      </c>
      <c r="U257" s="408"/>
      <c r="V257" s="483">
        <v>2027</v>
      </c>
      <c r="W257" s="347"/>
      <c r="X257" s="347"/>
      <c r="Y257" s="347"/>
      <c r="Z257" s="347"/>
      <c r="AA257" s="347"/>
      <c r="AB257" s="347"/>
      <c r="AC257" s="347"/>
      <c r="AD257" s="347"/>
      <c r="AE257" s="347"/>
      <c r="AF257" s="347"/>
      <c r="AG257" s="347"/>
      <c r="AH257" s="347"/>
      <c r="AI257" s="347"/>
      <c r="AJ257" s="347"/>
      <c r="AK257" s="347"/>
      <c r="AL257" s="347"/>
      <c r="AM257" s="347"/>
      <c r="AN257" s="347"/>
      <c r="AO257" s="347"/>
      <c r="AP257" s="347"/>
      <c r="AQ257" s="347"/>
      <c r="AR257" s="347"/>
      <c r="AS257" s="347"/>
      <c r="AT257" s="347"/>
      <c r="AU257" s="347"/>
      <c r="AV257" s="347"/>
      <c r="AW257" s="347"/>
      <c r="AX257" s="347"/>
      <c r="AY257" s="347"/>
      <c r="AZ257" s="347"/>
      <c r="BA257" s="347"/>
      <c r="BB257" s="347"/>
      <c r="BC257" s="347"/>
      <c r="BD257" s="347"/>
      <c r="BE257" s="347"/>
      <c r="BF257" s="347"/>
      <c r="BG257" s="347"/>
      <c r="BH257" s="347"/>
      <c r="BI257" s="347"/>
      <c r="BJ257" s="347"/>
      <c r="BK257" s="347"/>
      <c r="BL257" s="347"/>
      <c r="BM257" s="347"/>
      <c r="BN257" s="347"/>
    </row>
    <row r="258" spans="1:66" ht="12.75" customHeight="1" x14ac:dyDescent="0.2">
      <c r="A258" s="372">
        <v>2</v>
      </c>
      <c r="B258" s="348" t="s">
        <v>961</v>
      </c>
      <c r="C258" s="277">
        <f>D258+E258+F258+G258+H258+I258+K258+M258+O258+Q258+R258+S258+T258+U258</f>
        <v>13823786.596332585</v>
      </c>
      <c r="D258" s="277"/>
      <c r="E258" s="277"/>
      <c r="F258" s="277"/>
      <c r="G258" s="277"/>
      <c r="H258" s="277"/>
      <c r="I258" s="277"/>
      <c r="J258" s="277"/>
      <c r="K258" s="277"/>
      <c r="L258" s="277"/>
      <c r="M258" s="277">
        <v>13050612.250961998</v>
      </c>
      <c r="N258" s="277"/>
      <c r="O258" s="277"/>
      <c r="P258" s="277"/>
      <c r="Q258" s="277"/>
      <c r="R258" s="277"/>
      <c r="S258" s="277"/>
      <c r="T258" s="288">
        <v>493891.24320000008</v>
      </c>
      <c r="U258" s="408">
        <f>(D258+E258+F258+G258+H258+I258+M258+O258+Q258+R258+S258)*2.14%</f>
        <v>279283.10217058682</v>
      </c>
      <c r="V258" s="483">
        <v>2027</v>
      </c>
      <c r="W258" s="347"/>
      <c r="X258" s="347"/>
      <c r="Y258" s="347"/>
      <c r="Z258" s="347"/>
      <c r="AA258" s="347"/>
      <c r="AB258" s="347"/>
      <c r="AC258" s="347"/>
      <c r="AD258" s="347"/>
      <c r="AE258" s="347"/>
      <c r="AF258" s="347"/>
      <c r="AG258" s="347"/>
      <c r="AH258" s="347"/>
      <c r="AI258" s="347"/>
      <c r="AJ258" s="347"/>
      <c r="AK258" s="347"/>
      <c r="AL258" s="347"/>
      <c r="AM258" s="347"/>
      <c r="AN258" s="347"/>
      <c r="AO258" s="347"/>
      <c r="AP258" s="347"/>
      <c r="AQ258" s="347"/>
      <c r="AR258" s="347"/>
      <c r="AS258" s="347"/>
      <c r="AT258" s="347"/>
      <c r="AU258" s="347"/>
      <c r="AV258" s="347"/>
      <c r="AW258" s="347"/>
      <c r="AX258" s="347"/>
      <c r="AY258" s="347"/>
      <c r="AZ258" s="347"/>
      <c r="BA258" s="347"/>
      <c r="BB258" s="347"/>
      <c r="BC258" s="347"/>
      <c r="BD258" s="347"/>
      <c r="BE258" s="347"/>
      <c r="BF258" s="347"/>
      <c r="BG258" s="347"/>
      <c r="BH258" s="347"/>
      <c r="BI258" s="347"/>
      <c r="BJ258" s="347"/>
      <c r="BK258" s="347"/>
      <c r="BL258" s="347"/>
      <c r="BM258" s="347"/>
      <c r="BN258" s="347"/>
    </row>
    <row r="259" spans="1:66" ht="12.75" customHeight="1" x14ac:dyDescent="0.2">
      <c r="A259" s="465">
        <v>3</v>
      </c>
      <c r="B259" s="447" t="s">
        <v>963</v>
      </c>
      <c r="C259" s="277">
        <f>D259+E259+F259+G259+H259+I259+K259+M259+O259+Q259+R259+S259+T259+U259</f>
        <v>5105018.8857423067</v>
      </c>
      <c r="D259" s="460"/>
      <c r="E259" s="460"/>
      <c r="F259" s="460"/>
      <c r="G259" s="460"/>
      <c r="H259" s="460"/>
      <c r="I259" s="460"/>
      <c r="J259" s="460"/>
      <c r="K259" s="460"/>
      <c r="L259" s="460"/>
      <c r="M259" s="460">
        <v>4472545.5117899999</v>
      </c>
      <c r="N259" s="460"/>
      <c r="O259" s="460"/>
      <c r="P259" s="460"/>
      <c r="Q259" s="460"/>
      <c r="R259" s="460"/>
      <c r="S259" s="460"/>
      <c r="T259" s="461">
        <v>536760.9</v>
      </c>
      <c r="U259" s="659">
        <f>(D259+E259+F259+G259+H259+I259+M259+O259+Q259+R259+S259)*2.14%</f>
        <v>95712.473952306013</v>
      </c>
      <c r="V259" s="483">
        <v>2027</v>
      </c>
      <c r="W259" s="401"/>
      <c r="X259" s="401"/>
      <c r="Y259" s="401"/>
      <c r="Z259" s="401"/>
      <c r="AA259" s="401"/>
      <c r="AB259" s="401"/>
      <c r="AC259" s="401"/>
      <c r="AD259" s="401"/>
      <c r="AE259" s="401"/>
      <c r="AF259" s="401"/>
      <c r="AG259" s="401"/>
      <c r="AH259" s="401"/>
      <c r="AI259" s="401"/>
      <c r="AJ259" s="401"/>
      <c r="AK259" s="401"/>
      <c r="AL259" s="401"/>
      <c r="AM259" s="401"/>
      <c r="AN259" s="401"/>
      <c r="AO259" s="401"/>
      <c r="AP259" s="401"/>
      <c r="AQ259" s="401"/>
      <c r="AR259" s="401"/>
      <c r="AS259" s="401"/>
      <c r="AT259" s="401"/>
      <c r="AU259" s="401"/>
      <c r="AV259" s="401"/>
      <c r="AW259" s="401"/>
      <c r="AX259" s="401"/>
      <c r="AY259" s="401"/>
      <c r="AZ259" s="401"/>
      <c r="BA259" s="401"/>
      <c r="BB259" s="401"/>
      <c r="BC259" s="401"/>
      <c r="BD259" s="401"/>
      <c r="BE259" s="401"/>
      <c r="BF259" s="401"/>
      <c r="BG259" s="401"/>
      <c r="BH259" s="401"/>
      <c r="BI259" s="401"/>
      <c r="BJ259" s="401"/>
      <c r="BK259" s="401"/>
      <c r="BL259" s="401"/>
      <c r="BM259" s="401"/>
      <c r="BN259" s="401"/>
    </row>
    <row r="260" spans="1:66" ht="12.75" customHeight="1" x14ac:dyDescent="0.2">
      <c r="A260" s="372">
        <v>4</v>
      </c>
      <c r="B260" s="348" t="s">
        <v>965</v>
      </c>
      <c r="C260" s="277">
        <f>D260+E260+F260+G260+H260+I260+K260+M260+O260+Q260+R260+S260+T260+U260</f>
        <v>3685802.5149707957</v>
      </c>
      <c r="D260" s="277"/>
      <c r="E260" s="277"/>
      <c r="F260" s="277"/>
      <c r="G260" s="277"/>
      <c r="H260" s="277"/>
      <c r="I260" s="277"/>
      <c r="J260" s="277"/>
      <c r="K260" s="277"/>
      <c r="L260" s="277"/>
      <c r="M260" s="277">
        <v>3281875.6516259992</v>
      </c>
      <c r="N260" s="277"/>
      <c r="O260" s="277"/>
      <c r="P260" s="277"/>
      <c r="Q260" s="277"/>
      <c r="R260" s="277"/>
      <c r="S260" s="277"/>
      <c r="T260" s="288">
        <v>333694.72440000001</v>
      </c>
      <c r="U260" s="408">
        <f>(D260+E260+F260+G260+H260+I260+M260+O260+Q260+R260+S260)*2.14%</f>
        <v>70232.138944796388</v>
      </c>
      <c r="V260" s="483">
        <v>2027</v>
      </c>
    </row>
    <row r="261" spans="1:66" ht="12.75" customHeight="1" x14ac:dyDescent="0.2">
      <c r="A261" s="593" t="s">
        <v>1206</v>
      </c>
      <c r="B261" s="593"/>
      <c r="C261" s="220">
        <f>SUM(C257:C260)</f>
        <v>23305145.037045687</v>
      </c>
      <c r="D261" s="220">
        <f t="shared" ref="D261:U261" si="34">SUM(D257:D260)</f>
        <v>0</v>
      </c>
      <c r="E261" s="220">
        <f t="shared" si="34"/>
        <v>0</v>
      </c>
      <c r="F261" s="220">
        <f t="shared" si="34"/>
        <v>0</v>
      </c>
      <c r="G261" s="220">
        <f t="shared" si="34"/>
        <v>0</v>
      </c>
      <c r="H261" s="220">
        <f t="shared" si="34"/>
        <v>0</v>
      </c>
      <c r="I261" s="220">
        <f t="shared" si="34"/>
        <v>0</v>
      </c>
      <c r="J261" s="220">
        <f t="shared" si="34"/>
        <v>0</v>
      </c>
      <c r="K261" s="220">
        <f t="shared" si="34"/>
        <v>0</v>
      </c>
      <c r="L261" s="220">
        <f t="shared" si="34"/>
        <v>0</v>
      </c>
      <c r="M261" s="220">
        <f t="shared" si="34"/>
        <v>20805033.414377995</v>
      </c>
      <c r="N261" s="220">
        <f t="shared" si="34"/>
        <v>0</v>
      </c>
      <c r="O261" s="220">
        <f t="shared" si="34"/>
        <v>0</v>
      </c>
      <c r="P261" s="220">
        <f t="shared" si="34"/>
        <v>0</v>
      </c>
      <c r="Q261" s="220">
        <f t="shared" si="34"/>
        <v>0</v>
      </c>
      <c r="R261" s="220">
        <f t="shared" si="34"/>
        <v>0</v>
      </c>
      <c r="S261" s="220">
        <f t="shared" si="34"/>
        <v>0</v>
      </c>
      <c r="T261" s="220">
        <f t="shared" si="34"/>
        <v>2054883.9076000003</v>
      </c>
      <c r="U261" s="220">
        <f t="shared" si="34"/>
        <v>445227.71506768925</v>
      </c>
      <c r="V261" s="224"/>
    </row>
    <row r="262" spans="1:66" ht="12.75" customHeight="1" x14ac:dyDescent="0.2">
      <c r="A262" s="591" t="s">
        <v>41</v>
      </c>
      <c r="B262" s="591"/>
      <c r="C262" s="72">
        <f t="shared" ref="C262:U262" si="35">C250+C256+C261</f>
        <v>93349485.55299668</v>
      </c>
      <c r="D262" s="72">
        <f t="shared" si="35"/>
        <v>0</v>
      </c>
      <c r="E262" s="72">
        <f t="shared" si="35"/>
        <v>0</v>
      </c>
      <c r="F262" s="72">
        <f t="shared" si="35"/>
        <v>0</v>
      </c>
      <c r="G262" s="72">
        <f t="shared" si="35"/>
        <v>0</v>
      </c>
      <c r="H262" s="72">
        <f t="shared" si="35"/>
        <v>0</v>
      </c>
      <c r="I262" s="72">
        <f t="shared" si="35"/>
        <v>0</v>
      </c>
      <c r="J262" s="72">
        <f t="shared" si="35"/>
        <v>0</v>
      </c>
      <c r="K262" s="72">
        <f t="shared" si="35"/>
        <v>0</v>
      </c>
      <c r="L262" s="72">
        <f t="shared" si="35"/>
        <v>0</v>
      </c>
      <c r="M262" s="72">
        <f t="shared" si="35"/>
        <v>83479859.513118386</v>
      </c>
      <c r="N262" s="72">
        <f t="shared" si="35"/>
        <v>0</v>
      </c>
      <c r="O262" s="72">
        <f t="shared" si="35"/>
        <v>0</v>
      </c>
      <c r="P262" s="72">
        <f t="shared" si="35"/>
        <v>0</v>
      </c>
      <c r="Q262" s="72">
        <f t="shared" si="35"/>
        <v>0</v>
      </c>
      <c r="R262" s="72">
        <f t="shared" si="35"/>
        <v>0</v>
      </c>
      <c r="S262" s="72">
        <f t="shared" si="35"/>
        <v>250000</v>
      </c>
      <c r="T262" s="154">
        <f t="shared" si="35"/>
        <v>7503838.7564400006</v>
      </c>
      <c r="U262" s="72">
        <f t="shared" si="35"/>
        <v>2115787.2834382802</v>
      </c>
      <c r="V262" s="72"/>
    </row>
    <row r="263" spans="1:66" ht="12.75" customHeight="1" x14ac:dyDescent="0.2">
      <c r="A263" s="677" t="s">
        <v>159</v>
      </c>
      <c r="B263" s="677"/>
      <c r="C263" s="408"/>
      <c r="D263" s="408"/>
      <c r="E263" s="408"/>
      <c r="F263" s="408"/>
      <c r="G263" s="408"/>
      <c r="H263" s="408"/>
      <c r="I263" s="408"/>
      <c r="J263" s="481"/>
      <c r="K263" s="481"/>
      <c r="L263" s="482"/>
      <c r="M263" s="408"/>
      <c r="N263" s="481"/>
      <c r="O263" s="481"/>
      <c r="P263" s="408"/>
      <c r="Q263" s="408"/>
      <c r="R263" s="408"/>
      <c r="S263" s="408"/>
      <c r="T263" s="408"/>
      <c r="U263" s="408"/>
      <c r="V263" s="483"/>
    </row>
    <row r="264" spans="1:66" ht="12.75" customHeight="1" x14ac:dyDescent="0.2">
      <c r="A264" s="457">
        <v>1</v>
      </c>
      <c r="B264" s="456" t="s">
        <v>970</v>
      </c>
      <c r="C264" s="277">
        <f t="shared" ref="C264" si="36">D264+E264+F264+G264+H264+I264+K264+M264+O264+Q264+R264+S264+T264+U264</f>
        <v>5114240.7226485461</v>
      </c>
      <c r="D264" s="408"/>
      <c r="E264" s="408"/>
      <c r="F264" s="408"/>
      <c r="G264" s="408"/>
      <c r="H264" s="408"/>
      <c r="I264" s="408"/>
      <c r="J264" s="481"/>
      <c r="K264" s="481"/>
      <c r="L264" s="482"/>
      <c r="M264" s="277">
        <v>5007089.0176703995</v>
      </c>
      <c r="N264" s="481"/>
      <c r="O264" s="481"/>
      <c r="P264" s="408"/>
      <c r="Q264" s="408"/>
      <c r="R264" s="408"/>
      <c r="S264" s="408"/>
      <c r="T264" s="266"/>
      <c r="U264" s="277">
        <f t="shared" ref="U264" si="37">(D264+E264+F264+G264+H264+I264+M264+O264+Q264+R264+S264)*2.14%</f>
        <v>107151.70497814656</v>
      </c>
      <c r="V264" s="483">
        <v>2025</v>
      </c>
      <c r="W264" s="470"/>
      <c r="X264" s="470"/>
      <c r="Y264" s="470"/>
      <c r="Z264" s="470"/>
      <c r="AA264" s="470"/>
      <c r="AB264" s="470"/>
      <c r="AC264" s="470"/>
      <c r="AD264" s="470"/>
      <c r="AE264" s="470"/>
      <c r="AF264" s="470"/>
      <c r="AG264" s="470"/>
      <c r="AH264" s="470"/>
      <c r="AI264" s="470"/>
      <c r="AJ264" s="470"/>
      <c r="AK264" s="470"/>
      <c r="AL264" s="470"/>
      <c r="AM264" s="470"/>
      <c r="AN264" s="470"/>
      <c r="AO264" s="470"/>
      <c r="AP264" s="470"/>
      <c r="AQ264" s="470"/>
      <c r="AR264" s="470"/>
      <c r="AS264" s="470"/>
      <c r="AT264" s="470"/>
      <c r="AU264" s="470"/>
      <c r="AV264" s="470"/>
      <c r="AW264" s="470"/>
      <c r="AX264" s="470"/>
      <c r="AY264" s="470"/>
      <c r="AZ264" s="470"/>
      <c r="BA264" s="470"/>
      <c r="BB264" s="470"/>
      <c r="BC264" s="470"/>
      <c r="BD264" s="470"/>
      <c r="BE264" s="470"/>
      <c r="BF264" s="470"/>
      <c r="BG264" s="470"/>
      <c r="BH264" s="470"/>
      <c r="BI264" s="470"/>
      <c r="BJ264" s="470"/>
      <c r="BK264" s="470"/>
      <c r="BL264" s="470"/>
      <c r="BM264" s="470"/>
      <c r="BN264" s="470"/>
    </row>
    <row r="265" spans="1:66" ht="12.75" customHeight="1" x14ac:dyDescent="0.2">
      <c r="A265" s="593" t="s">
        <v>1106</v>
      </c>
      <c r="B265" s="593"/>
      <c r="C265" s="220">
        <f>SUM(C264)</f>
        <v>5114240.7226485461</v>
      </c>
      <c r="D265" s="220">
        <f t="shared" ref="D265:U265" si="38">SUM(D264)</f>
        <v>0</v>
      </c>
      <c r="E265" s="220">
        <f t="shared" si="38"/>
        <v>0</v>
      </c>
      <c r="F265" s="220">
        <f t="shared" si="38"/>
        <v>0</v>
      </c>
      <c r="G265" s="220">
        <f t="shared" si="38"/>
        <v>0</v>
      </c>
      <c r="H265" s="220">
        <f t="shared" si="38"/>
        <v>0</v>
      </c>
      <c r="I265" s="220">
        <f t="shared" si="38"/>
        <v>0</v>
      </c>
      <c r="J265" s="220">
        <f t="shared" si="38"/>
        <v>0</v>
      </c>
      <c r="K265" s="220">
        <f t="shared" si="38"/>
        <v>0</v>
      </c>
      <c r="L265" s="220">
        <f t="shared" si="38"/>
        <v>0</v>
      </c>
      <c r="M265" s="220">
        <f t="shared" si="38"/>
        <v>5007089.0176703995</v>
      </c>
      <c r="N265" s="220">
        <f t="shared" si="38"/>
        <v>0</v>
      </c>
      <c r="O265" s="220">
        <f t="shared" si="38"/>
        <v>0</v>
      </c>
      <c r="P265" s="220">
        <f t="shared" si="38"/>
        <v>0</v>
      </c>
      <c r="Q265" s="220">
        <f t="shared" si="38"/>
        <v>0</v>
      </c>
      <c r="R265" s="220">
        <f t="shared" si="38"/>
        <v>0</v>
      </c>
      <c r="S265" s="220">
        <f t="shared" si="38"/>
        <v>0</v>
      </c>
      <c r="T265" s="221">
        <f t="shared" si="38"/>
        <v>0</v>
      </c>
      <c r="U265" s="220">
        <f t="shared" si="38"/>
        <v>107151.70497814656</v>
      </c>
      <c r="V265" s="220"/>
    </row>
    <row r="266" spans="1:66" s="448" customFormat="1" ht="12.75" customHeight="1" x14ac:dyDescent="0.2">
      <c r="A266" s="372"/>
      <c r="B266" s="348"/>
      <c r="C266" s="277"/>
      <c r="D266" s="408"/>
      <c r="E266" s="408"/>
      <c r="F266" s="408"/>
      <c r="G266" s="408"/>
      <c r="H266" s="408"/>
      <c r="I266" s="408"/>
      <c r="J266" s="481"/>
      <c r="K266" s="481"/>
      <c r="L266" s="482"/>
      <c r="M266" s="277"/>
      <c r="N266" s="481"/>
      <c r="O266" s="481"/>
      <c r="P266" s="408"/>
      <c r="Q266" s="408"/>
      <c r="R266" s="408"/>
      <c r="S266" s="408"/>
      <c r="T266" s="266"/>
      <c r="U266" s="408"/>
      <c r="V266" s="483"/>
      <c r="W266" s="378"/>
      <c r="X266" s="378"/>
      <c r="Y266" s="378"/>
      <c r="Z266" s="378"/>
      <c r="AA266" s="378"/>
      <c r="AB266" s="378"/>
      <c r="AC266" s="378"/>
      <c r="AD266" s="378"/>
      <c r="AE266" s="378"/>
      <c r="AF266" s="378"/>
      <c r="AG266" s="378"/>
      <c r="AH266" s="378"/>
      <c r="AI266" s="378"/>
      <c r="AJ266" s="378"/>
      <c r="AK266" s="378"/>
      <c r="AL266" s="378"/>
      <c r="AM266" s="378"/>
      <c r="AN266" s="378"/>
      <c r="AO266" s="378"/>
      <c r="AP266" s="378"/>
      <c r="AQ266" s="378"/>
      <c r="AR266" s="378"/>
      <c r="AS266" s="378"/>
      <c r="AT266" s="378"/>
      <c r="AU266" s="378"/>
      <c r="AV266" s="378"/>
      <c r="AW266" s="378"/>
      <c r="AX266" s="378"/>
      <c r="AY266" s="378"/>
      <c r="AZ266" s="378"/>
      <c r="BA266" s="378"/>
      <c r="BB266" s="378"/>
      <c r="BC266" s="378"/>
      <c r="BD266" s="378"/>
      <c r="BE266" s="378"/>
      <c r="BF266" s="378"/>
      <c r="BG266" s="378"/>
      <c r="BH266" s="378"/>
      <c r="BI266" s="378"/>
      <c r="BJ266" s="378"/>
      <c r="BK266" s="378"/>
      <c r="BL266" s="378"/>
      <c r="BM266" s="378"/>
      <c r="BN266" s="378"/>
    </row>
    <row r="267" spans="1:66" ht="12.75" customHeight="1" x14ac:dyDescent="0.2">
      <c r="A267" s="593" t="s">
        <v>1107</v>
      </c>
      <c r="B267" s="593"/>
      <c r="C267" s="220">
        <f>SUM(C266)</f>
        <v>0</v>
      </c>
      <c r="D267" s="220">
        <f t="shared" ref="D267:U267" si="39">SUM(D266)</f>
        <v>0</v>
      </c>
      <c r="E267" s="220">
        <f t="shared" si="39"/>
        <v>0</v>
      </c>
      <c r="F267" s="220">
        <f t="shared" si="39"/>
        <v>0</v>
      </c>
      <c r="G267" s="220">
        <f t="shared" si="39"/>
        <v>0</v>
      </c>
      <c r="H267" s="220">
        <f t="shared" si="39"/>
        <v>0</v>
      </c>
      <c r="I267" s="220">
        <f t="shared" si="39"/>
        <v>0</v>
      </c>
      <c r="J267" s="220">
        <f t="shared" si="39"/>
        <v>0</v>
      </c>
      <c r="K267" s="220">
        <f t="shared" si="39"/>
        <v>0</v>
      </c>
      <c r="L267" s="220">
        <f t="shared" si="39"/>
        <v>0</v>
      </c>
      <c r="M267" s="220">
        <f t="shared" si="39"/>
        <v>0</v>
      </c>
      <c r="N267" s="220">
        <f t="shared" si="39"/>
        <v>0</v>
      </c>
      <c r="O267" s="220">
        <f t="shared" si="39"/>
        <v>0</v>
      </c>
      <c r="P267" s="220">
        <f t="shared" si="39"/>
        <v>0</v>
      </c>
      <c r="Q267" s="220">
        <f t="shared" si="39"/>
        <v>0</v>
      </c>
      <c r="R267" s="220">
        <f t="shared" si="39"/>
        <v>0</v>
      </c>
      <c r="S267" s="220">
        <f t="shared" si="39"/>
        <v>0</v>
      </c>
      <c r="T267" s="221">
        <f t="shared" si="39"/>
        <v>0</v>
      </c>
      <c r="U267" s="220">
        <f t="shared" si="39"/>
        <v>0</v>
      </c>
      <c r="V267" s="224"/>
    </row>
    <row r="268" spans="1:66" s="176" customFormat="1" ht="12.75" customHeight="1" x14ac:dyDescent="0.2">
      <c r="A268" s="406"/>
      <c r="B268" s="407"/>
      <c r="C268" s="408"/>
      <c r="D268" s="660"/>
      <c r="E268" s="660"/>
      <c r="F268" s="660"/>
      <c r="G268" s="660"/>
      <c r="H268" s="660"/>
      <c r="I268" s="660"/>
      <c r="J268" s="660"/>
      <c r="K268" s="660"/>
      <c r="L268" s="660"/>
      <c r="M268" s="660"/>
      <c r="N268" s="660"/>
      <c r="O268" s="660"/>
      <c r="P268" s="660"/>
      <c r="Q268" s="660"/>
      <c r="R268" s="660"/>
      <c r="S268" s="660"/>
      <c r="T268" s="210"/>
      <c r="U268" s="660"/>
      <c r="V268" s="483"/>
      <c r="W268" s="84"/>
      <c r="X268" s="84"/>
      <c r="Y268" s="84"/>
      <c r="Z268" s="84"/>
      <c r="AA268" s="84"/>
      <c r="AB268" s="84"/>
      <c r="AC268" s="84"/>
      <c r="AD268" s="84"/>
      <c r="AE268" s="84"/>
      <c r="AF268" s="84"/>
      <c r="AG268" s="84"/>
      <c r="AH268" s="84"/>
      <c r="AI268" s="84"/>
      <c r="AJ268" s="84"/>
      <c r="AK268" s="84"/>
      <c r="AL268" s="84"/>
      <c r="AM268" s="84"/>
      <c r="AN268" s="84"/>
      <c r="AO268" s="84"/>
      <c r="AP268" s="84"/>
      <c r="AQ268" s="84"/>
      <c r="AR268" s="84"/>
      <c r="AS268" s="84"/>
      <c r="AT268" s="84"/>
      <c r="AU268" s="84"/>
      <c r="AV268" s="84"/>
      <c r="AW268" s="84"/>
      <c r="AX268" s="84"/>
      <c r="AY268" s="84"/>
      <c r="AZ268" s="84"/>
      <c r="BA268" s="84"/>
      <c r="BB268" s="84"/>
      <c r="BC268" s="84"/>
      <c r="BD268" s="84"/>
      <c r="BE268" s="84"/>
      <c r="BF268" s="84"/>
      <c r="BG268" s="84"/>
      <c r="BH268" s="84"/>
      <c r="BI268" s="84"/>
      <c r="BJ268" s="84"/>
      <c r="BK268" s="84"/>
      <c r="BL268" s="84"/>
      <c r="BM268" s="84"/>
      <c r="BN268" s="84"/>
    </row>
    <row r="269" spans="1:66" ht="12.75" customHeight="1" x14ac:dyDescent="0.2">
      <c r="A269" s="593" t="s">
        <v>1108</v>
      </c>
      <c r="B269" s="593"/>
      <c r="C269" s="220">
        <f t="shared" ref="C269:U269" si="40">SUM(C268:C268)</f>
        <v>0</v>
      </c>
      <c r="D269" s="220">
        <f t="shared" si="40"/>
        <v>0</v>
      </c>
      <c r="E269" s="220">
        <f t="shared" si="40"/>
        <v>0</v>
      </c>
      <c r="F269" s="220">
        <f t="shared" si="40"/>
        <v>0</v>
      </c>
      <c r="G269" s="220">
        <f t="shared" si="40"/>
        <v>0</v>
      </c>
      <c r="H269" s="220">
        <f t="shared" si="40"/>
        <v>0</v>
      </c>
      <c r="I269" s="220">
        <f t="shared" si="40"/>
        <v>0</v>
      </c>
      <c r="J269" s="220">
        <f t="shared" si="40"/>
        <v>0</v>
      </c>
      <c r="K269" s="220">
        <f t="shared" si="40"/>
        <v>0</v>
      </c>
      <c r="L269" s="220">
        <f t="shared" si="40"/>
        <v>0</v>
      </c>
      <c r="M269" s="220">
        <f t="shared" si="40"/>
        <v>0</v>
      </c>
      <c r="N269" s="220">
        <f t="shared" si="40"/>
        <v>0</v>
      </c>
      <c r="O269" s="220">
        <f t="shared" si="40"/>
        <v>0</v>
      </c>
      <c r="P269" s="220">
        <f t="shared" si="40"/>
        <v>0</v>
      </c>
      <c r="Q269" s="220">
        <f t="shared" si="40"/>
        <v>0</v>
      </c>
      <c r="R269" s="220">
        <f t="shared" si="40"/>
        <v>0</v>
      </c>
      <c r="S269" s="220">
        <f t="shared" si="40"/>
        <v>0</v>
      </c>
      <c r="T269" s="220">
        <f t="shared" si="40"/>
        <v>0</v>
      </c>
      <c r="U269" s="220">
        <f t="shared" si="40"/>
        <v>0</v>
      </c>
      <c r="V269" s="224"/>
    </row>
    <row r="270" spans="1:66" ht="12.75" customHeight="1" x14ac:dyDescent="0.2">
      <c r="A270" s="591" t="s">
        <v>89</v>
      </c>
      <c r="B270" s="591"/>
      <c r="C270" s="72">
        <f t="shared" ref="C270:U270" si="41">C265+C267+C269</f>
        <v>5114240.7226485461</v>
      </c>
      <c r="D270" s="72">
        <f t="shared" si="41"/>
        <v>0</v>
      </c>
      <c r="E270" s="72">
        <f t="shared" si="41"/>
        <v>0</v>
      </c>
      <c r="F270" s="72">
        <f t="shared" si="41"/>
        <v>0</v>
      </c>
      <c r="G270" s="72">
        <f t="shared" si="41"/>
        <v>0</v>
      </c>
      <c r="H270" s="72">
        <f t="shared" si="41"/>
        <v>0</v>
      </c>
      <c r="I270" s="72">
        <f t="shared" si="41"/>
        <v>0</v>
      </c>
      <c r="J270" s="72">
        <f t="shared" si="41"/>
        <v>0</v>
      </c>
      <c r="K270" s="72">
        <f t="shared" si="41"/>
        <v>0</v>
      </c>
      <c r="L270" s="72">
        <f t="shared" si="41"/>
        <v>0</v>
      </c>
      <c r="M270" s="72">
        <f t="shared" si="41"/>
        <v>5007089.0176703995</v>
      </c>
      <c r="N270" s="72">
        <f t="shared" si="41"/>
        <v>0</v>
      </c>
      <c r="O270" s="72">
        <f t="shared" si="41"/>
        <v>0</v>
      </c>
      <c r="P270" s="72">
        <f t="shared" si="41"/>
        <v>0</v>
      </c>
      <c r="Q270" s="72">
        <f t="shared" si="41"/>
        <v>0</v>
      </c>
      <c r="R270" s="72">
        <f t="shared" si="41"/>
        <v>0</v>
      </c>
      <c r="S270" s="72">
        <f t="shared" si="41"/>
        <v>0</v>
      </c>
      <c r="T270" s="154">
        <f t="shared" si="41"/>
        <v>0</v>
      </c>
      <c r="U270" s="72">
        <f t="shared" si="41"/>
        <v>107151.70497814656</v>
      </c>
      <c r="V270" s="73"/>
    </row>
    <row r="271" spans="1:66" ht="12.75" customHeight="1" x14ac:dyDescent="0.2">
      <c r="A271" s="677" t="s">
        <v>70</v>
      </c>
      <c r="B271" s="677"/>
      <c r="C271" s="408"/>
      <c r="D271" s="408"/>
      <c r="E271" s="408"/>
      <c r="F271" s="408"/>
      <c r="G271" s="408"/>
      <c r="H271" s="408"/>
      <c r="I271" s="408"/>
      <c r="J271" s="481"/>
      <c r="K271" s="481"/>
      <c r="L271" s="482"/>
      <c r="M271" s="408"/>
      <c r="N271" s="481"/>
      <c r="O271" s="481"/>
      <c r="P271" s="408"/>
      <c r="Q271" s="408"/>
      <c r="R271" s="408"/>
      <c r="S271" s="408"/>
      <c r="T271" s="408"/>
      <c r="U271" s="408"/>
      <c r="V271" s="483"/>
    </row>
    <row r="272" spans="1:66" s="7" customFormat="1" ht="12.75" customHeight="1" x14ac:dyDescent="0.2">
      <c r="A272" s="372">
        <v>1</v>
      </c>
      <c r="B272" s="348" t="s">
        <v>331</v>
      </c>
      <c r="C272" s="277">
        <f t="shared" ref="C272:C283" si="42">D272+E272+F272+G272+H272+I272+K272+M272+O272+Q272+R272+S272+T272+U272</f>
        <v>217049.15100000001</v>
      </c>
      <c r="D272" s="277"/>
      <c r="E272" s="277"/>
      <c r="F272" s="277"/>
      <c r="G272" s="277"/>
      <c r="H272" s="277"/>
      <c r="I272" s="277"/>
      <c r="J272" s="277"/>
      <c r="K272" s="277"/>
      <c r="L272" s="277"/>
      <c r="M272" s="277"/>
      <c r="N272" s="277"/>
      <c r="O272" s="277"/>
      <c r="P272" s="277"/>
      <c r="Q272" s="277"/>
      <c r="R272" s="277"/>
      <c r="S272" s="277"/>
      <c r="T272" s="266">
        <v>217049.15100000001</v>
      </c>
      <c r="U272" s="277"/>
      <c r="V272" s="483">
        <v>2025</v>
      </c>
    </row>
    <row r="273" spans="1:66" s="7" customFormat="1" ht="12.75" customHeight="1" x14ac:dyDescent="0.2">
      <c r="A273" s="372">
        <v>2</v>
      </c>
      <c r="B273" s="348" t="s">
        <v>317</v>
      </c>
      <c r="C273" s="277">
        <f t="shared" si="42"/>
        <v>8166034.7943778094</v>
      </c>
      <c r="D273" s="277"/>
      <c r="E273" s="277"/>
      <c r="F273" s="277"/>
      <c r="G273" s="277"/>
      <c r="H273" s="277"/>
      <c r="I273" s="277"/>
      <c r="J273" s="277"/>
      <c r="K273" s="277"/>
      <c r="L273" s="277"/>
      <c r="M273" s="277">
        <v>7851359.6381219989</v>
      </c>
      <c r="N273" s="277"/>
      <c r="O273" s="277"/>
      <c r="P273" s="277"/>
      <c r="Q273" s="277"/>
      <c r="R273" s="277"/>
      <c r="S273" s="277"/>
      <c r="T273" s="266">
        <v>146656.06</v>
      </c>
      <c r="U273" s="408">
        <f t="shared" ref="U273:U278" si="43">(D273+E273+F273+G273+H273+I273+M273+O273+Q273+R273+S273)*2.14%</f>
        <v>168019.09625581079</v>
      </c>
      <c r="V273" s="483">
        <v>2025</v>
      </c>
    </row>
    <row r="274" spans="1:66" s="7" customFormat="1" ht="12.75" customHeight="1" x14ac:dyDescent="0.2">
      <c r="A274" s="372">
        <v>3</v>
      </c>
      <c r="B274" s="348" t="s">
        <v>311</v>
      </c>
      <c r="C274" s="277">
        <f t="shared" si="42"/>
        <v>5163814.1073812936</v>
      </c>
      <c r="D274" s="277"/>
      <c r="E274" s="277"/>
      <c r="F274" s="277"/>
      <c r="G274" s="277"/>
      <c r="H274" s="277"/>
      <c r="I274" s="277"/>
      <c r="J274" s="277"/>
      <c r="K274" s="277"/>
      <c r="L274" s="277"/>
      <c r="M274" s="277">
        <v>4935628.5366959991</v>
      </c>
      <c r="N274" s="277"/>
      <c r="O274" s="277"/>
      <c r="P274" s="277"/>
      <c r="Q274" s="277"/>
      <c r="R274" s="277"/>
      <c r="S274" s="277"/>
      <c r="T274" s="266">
        <v>122563.12</v>
      </c>
      <c r="U274" s="408">
        <f t="shared" si="43"/>
        <v>105622.45068529439</v>
      </c>
      <c r="V274" s="483">
        <v>2025</v>
      </c>
    </row>
    <row r="275" spans="1:66" s="7" customFormat="1" ht="12.75" customHeight="1" x14ac:dyDescent="0.2">
      <c r="A275" s="372">
        <v>4</v>
      </c>
      <c r="B275" s="348" t="s">
        <v>329</v>
      </c>
      <c r="C275" s="277">
        <f t="shared" si="42"/>
        <v>216509.05980000002</v>
      </c>
      <c r="D275" s="277"/>
      <c r="E275" s="277"/>
      <c r="F275" s="277"/>
      <c r="G275" s="277"/>
      <c r="H275" s="277"/>
      <c r="I275" s="277"/>
      <c r="J275" s="277"/>
      <c r="K275" s="277"/>
      <c r="L275" s="277"/>
      <c r="M275" s="277"/>
      <c r="N275" s="277"/>
      <c r="O275" s="277"/>
      <c r="P275" s="277"/>
      <c r="Q275" s="277"/>
      <c r="R275" s="277"/>
      <c r="S275" s="277"/>
      <c r="T275" s="266">
        <v>216509.05980000002</v>
      </c>
      <c r="U275" s="408"/>
      <c r="V275" s="483">
        <v>2025</v>
      </c>
    </row>
    <row r="276" spans="1:66" s="7" customFormat="1" ht="12.75" customHeight="1" x14ac:dyDescent="0.2">
      <c r="A276" s="372">
        <v>5</v>
      </c>
      <c r="B276" s="348" t="s">
        <v>327</v>
      </c>
      <c r="C276" s="277">
        <f t="shared" si="42"/>
        <v>220087.16400000002</v>
      </c>
      <c r="D276" s="277"/>
      <c r="E276" s="277"/>
      <c r="F276" s="277"/>
      <c r="G276" s="277"/>
      <c r="H276" s="277"/>
      <c r="I276" s="277"/>
      <c r="J276" s="277"/>
      <c r="K276" s="277"/>
      <c r="L276" s="277"/>
      <c r="M276" s="277"/>
      <c r="N276" s="277"/>
      <c r="O276" s="277"/>
      <c r="P276" s="277"/>
      <c r="Q276" s="277"/>
      <c r="R276" s="277"/>
      <c r="S276" s="277"/>
      <c r="T276" s="266">
        <v>220087.16400000002</v>
      </c>
      <c r="U276" s="277"/>
      <c r="V276" s="483">
        <v>2025</v>
      </c>
    </row>
    <row r="277" spans="1:66" s="7" customFormat="1" ht="12.75" customHeight="1" x14ac:dyDescent="0.2">
      <c r="A277" s="372">
        <v>6</v>
      </c>
      <c r="B277" s="348" t="s">
        <v>313</v>
      </c>
      <c r="C277" s="277">
        <f t="shared" si="42"/>
        <v>8128122.7698751343</v>
      </c>
      <c r="D277" s="277"/>
      <c r="E277" s="277"/>
      <c r="F277" s="277"/>
      <c r="G277" s="277"/>
      <c r="H277" s="277"/>
      <c r="I277" s="277"/>
      <c r="J277" s="277"/>
      <c r="K277" s="277"/>
      <c r="L277" s="277"/>
      <c r="M277" s="277">
        <v>7813524.7012679996</v>
      </c>
      <c r="N277" s="277"/>
      <c r="O277" s="277"/>
      <c r="P277" s="277"/>
      <c r="Q277" s="277"/>
      <c r="R277" s="277"/>
      <c r="S277" s="277"/>
      <c r="T277" s="266">
        <v>147388.64000000001</v>
      </c>
      <c r="U277" s="408">
        <f t="shared" si="43"/>
        <v>167209.4286071352</v>
      </c>
      <c r="V277" s="483">
        <v>2025</v>
      </c>
    </row>
    <row r="278" spans="1:66" s="7" customFormat="1" ht="12.75" customHeight="1" x14ac:dyDescent="0.2">
      <c r="A278" s="372">
        <v>7</v>
      </c>
      <c r="B278" s="348" t="s">
        <v>315</v>
      </c>
      <c r="C278" s="277">
        <f t="shared" si="42"/>
        <v>8173434.7845956823</v>
      </c>
      <c r="D278" s="277"/>
      <c r="E278" s="277"/>
      <c r="F278" s="277"/>
      <c r="G278" s="277"/>
      <c r="H278" s="277"/>
      <c r="I278" s="277"/>
      <c r="J278" s="277"/>
      <c r="K278" s="277"/>
      <c r="L278" s="277"/>
      <c r="M278" s="277">
        <v>7853190.3608729998</v>
      </c>
      <c r="N278" s="277"/>
      <c r="O278" s="277"/>
      <c r="P278" s="277"/>
      <c r="Q278" s="277"/>
      <c r="R278" s="277"/>
      <c r="S278" s="277"/>
      <c r="T278" s="266">
        <v>152186.15</v>
      </c>
      <c r="U278" s="408">
        <f t="shared" si="43"/>
        <v>168058.27372268221</v>
      </c>
      <c r="V278" s="483">
        <v>2025</v>
      </c>
    </row>
    <row r="279" spans="1:66" s="7" customFormat="1" ht="12.75" customHeight="1" x14ac:dyDescent="0.2">
      <c r="A279" s="372">
        <v>8</v>
      </c>
      <c r="B279" s="403" t="s">
        <v>1681</v>
      </c>
      <c r="C279" s="277">
        <f t="shared" si="42"/>
        <v>595942.22</v>
      </c>
      <c r="D279" s="279"/>
      <c r="E279" s="279"/>
      <c r="F279" s="279"/>
      <c r="G279" s="279"/>
      <c r="H279" s="279"/>
      <c r="I279" s="279"/>
      <c r="J279" s="279"/>
      <c r="K279" s="279"/>
      <c r="L279" s="279"/>
      <c r="M279" s="279"/>
      <c r="N279" s="279"/>
      <c r="O279" s="279"/>
      <c r="P279" s="279"/>
      <c r="Q279" s="279"/>
      <c r="R279" s="279"/>
      <c r="S279" s="279"/>
      <c r="T279" s="288">
        <v>595942.22</v>
      </c>
      <c r="U279" s="349"/>
      <c r="V279" s="483">
        <v>2025</v>
      </c>
    </row>
    <row r="280" spans="1:66" s="7" customFormat="1" ht="12.75" customHeight="1" x14ac:dyDescent="0.2">
      <c r="A280" s="372">
        <v>9</v>
      </c>
      <c r="B280" s="403" t="s">
        <v>1680</v>
      </c>
      <c r="C280" s="277">
        <f t="shared" si="42"/>
        <v>573917.97</v>
      </c>
      <c r="D280" s="279"/>
      <c r="E280" s="279"/>
      <c r="F280" s="279"/>
      <c r="G280" s="279"/>
      <c r="H280" s="279"/>
      <c r="I280" s="279"/>
      <c r="J280" s="279"/>
      <c r="K280" s="279"/>
      <c r="L280" s="279"/>
      <c r="M280" s="279"/>
      <c r="N280" s="279"/>
      <c r="O280" s="279"/>
      <c r="P280" s="279"/>
      <c r="Q280" s="279"/>
      <c r="R280" s="279"/>
      <c r="S280" s="279"/>
      <c r="T280" s="288">
        <v>573917.97</v>
      </c>
      <c r="U280" s="349"/>
      <c r="V280" s="483">
        <v>2025</v>
      </c>
    </row>
    <row r="281" spans="1:66" s="7" customFormat="1" ht="12.75" customHeight="1" x14ac:dyDescent="0.2">
      <c r="A281" s="372">
        <v>10</v>
      </c>
      <c r="B281" s="403" t="s">
        <v>1682</v>
      </c>
      <c r="C281" s="277">
        <f t="shared" si="42"/>
        <v>503446.2</v>
      </c>
      <c r="D281" s="279"/>
      <c r="E281" s="279"/>
      <c r="F281" s="279"/>
      <c r="G281" s="279"/>
      <c r="H281" s="279"/>
      <c r="I281" s="279"/>
      <c r="J281" s="279"/>
      <c r="K281" s="279"/>
      <c r="L281" s="279"/>
      <c r="M281" s="279"/>
      <c r="N281" s="279"/>
      <c r="O281" s="279"/>
      <c r="P281" s="279"/>
      <c r="Q281" s="279"/>
      <c r="R281" s="279"/>
      <c r="S281" s="279"/>
      <c r="T281" s="288">
        <v>503446.2</v>
      </c>
      <c r="U281" s="349"/>
      <c r="V281" s="483">
        <v>2025</v>
      </c>
    </row>
    <row r="282" spans="1:66" s="7" customFormat="1" ht="12.75" customHeight="1" x14ac:dyDescent="0.2">
      <c r="A282" s="372">
        <v>11</v>
      </c>
      <c r="B282" s="403" t="s">
        <v>1683</v>
      </c>
      <c r="C282" s="277">
        <f t="shared" si="42"/>
        <v>576013.38</v>
      </c>
      <c r="D282" s="279"/>
      <c r="E282" s="279"/>
      <c r="F282" s="279"/>
      <c r="G282" s="279"/>
      <c r="H282" s="279"/>
      <c r="I282" s="279"/>
      <c r="J282" s="279"/>
      <c r="K282" s="279"/>
      <c r="L282" s="279"/>
      <c r="M282" s="279"/>
      <c r="N282" s="279"/>
      <c r="O282" s="279"/>
      <c r="P282" s="279"/>
      <c r="Q282" s="279"/>
      <c r="R282" s="279"/>
      <c r="S282" s="279"/>
      <c r="T282" s="288">
        <v>576013.38</v>
      </c>
      <c r="U282" s="349"/>
      <c r="V282" s="483">
        <v>2025</v>
      </c>
    </row>
    <row r="283" spans="1:66" s="7" customFormat="1" ht="12.75" customHeight="1" x14ac:dyDescent="0.2">
      <c r="A283" s="372">
        <v>12</v>
      </c>
      <c r="B283" s="403" t="s">
        <v>1684</v>
      </c>
      <c r="C283" s="277">
        <f t="shared" si="42"/>
        <v>142260.07999999999</v>
      </c>
      <c r="D283" s="279"/>
      <c r="E283" s="279"/>
      <c r="F283" s="279"/>
      <c r="G283" s="279"/>
      <c r="H283" s="279"/>
      <c r="I283" s="279"/>
      <c r="J283" s="279"/>
      <c r="K283" s="279"/>
      <c r="L283" s="279"/>
      <c r="M283" s="279"/>
      <c r="N283" s="279"/>
      <c r="O283" s="279"/>
      <c r="P283" s="279"/>
      <c r="Q283" s="279"/>
      <c r="R283" s="279"/>
      <c r="S283" s="279"/>
      <c r="T283" s="288">
        <v>142260.07999999999</v>
      </c>
      <c r="U283" s="349"/>
      <c r="V283" s="483">
        <v>2025</v>
      </c>
    </row>
    <row r="284" spans="1:66" ht="12.75" customHeight="1" x14ac:dyDescent="0.2">
      <c r="A284" s="593" t="s">
        <v>1111</v>
      </c>
      <c r="B284" s="593"/>
      <c r="C284" s="220">
        <f>SUM(C272:C283)</f>
        <v>32676631.681029916</v>
      </c>
      <c r="D284" s="220">
        <f t="shared" ref="D284:U284" si="44">SUM(D272:D283)</f>
        <v>0</v>
      </c>
      <c r="E284" s="220">
        <f t="shared" si="44"/>
        <v>0</v>
      </c>
      <c r="F284" s="220">
        <f t="shared" si="44"/>
        <v>0</v>
      </c>
      <c r="G284" s="220">
        <f t="shared" si="44"/>
        <v>0</v>
      </c>
      <c r="H284" s="220">
        <f t="shared" si="44"/>
        <v>0</v>
      </c>
      <c r="I284" s="220">
        <f t="shared" si="44"/>
        <v>0</v>
      </c>
      <c r="J284" s="220">
        <f t="shared" si="44"/>
        <v>0</v>
      </c>
      <c r="K284" s="220">
        <f t="shared" si="44"/>
        <v>0</v>
      </c>
      <c r="L284" s="220">
        <f t="shared" si="44"/>
        <v>0</v>
      </c>
      <c r="M284" s="220">
        <f t="shared" si="44"/>
        <v>28453703.236958995</v>
      </c>
      <c r="N284" s="220">
        <f t="shared" si="44"/>
        <v>0</v>
      </c>
      <c r="O284" s="220">
        <f t="shared" si="44"/>
        <v>0</v>
      </c>
      <c r="P284" s="220">
        <f t="shared" si="44"/>
        <v>0</v>
      </c>
      <c r="Q284" s="220">
        <f t="shared" si="44"/>
        <v>0</v>
      </c>
      <c r="R284" s="220">
        <f t="shared" si="44"/>
        <v>0</v>
      </c>
      <c r="S284" s="220">
        <f t="shared" si="44"/>
        <v>0</v>
      </c>
      <c r="T284" s="220">
        <f t="shared" si="44"/>
        <v>3614019.1948000002</v>
      </c>
      <c r="U284" s="220">
        <f t="shared" si="44"/>
        <v>608909.2492709225</v>
      </c>
      <c r="V284" s="223"/>
    </row>
    <row r="285" spans="1:66" ht="12.75" customHeight="1" x14ac:dyDescent="0.2">
      <c r="A285" s="372">
        <v>1</v>
      </c>
      <c r="B285" s="348" t="s">
        <v>624</v>
      </c>
      <c r="C285" s="277">
        <f t="shared" ref="C285:C286" si="45">D285+E285+F285+G285+H285+I285+K285+M285+O285+Q285+R285+S285+T285+U285</f>
        <v>218061.82200000001</v>
      </c>
      <c r="D285" s="277"/>
      <c r="E285" s="277"/>
      <c r="F285" s="277"/>
      <c r="G285" s="277"/>
      <c r="H285" s="277"/>
      <c r="I285" s="277"/>
      <c r="J285" s="277"/>
      <c r="K285" s="277"/>
      <c r="L285" s="277"/>
      <c r="M285" s="277"/>
      <c r="N285" s="277"/>
      <c r="O285" s="277"/>
      <c r="P285" s="277"/>
      <c r="Q285" s="277"/>
      <c r="R285" s="277"/>
      <c r="S285" s="277"/>
      <c r="T285" s="266">
        <v>218061.82200000001</v>
      </c>
      <c r="U285" s="277"/>
      <c r="V285" s="483">
        <v>2026</v>
      </c>
      <c r="W285" s="357"/>
      <c r="X285" s="357"/>
      <c r="Y285" s="357"/>
      <c r="Z285" s="357"/>
      <c r="AA285" s="357"/>
      <c r="AB285" s="357"/>
      <c r="AC285" s="357"/>
      <c r="AD285" s="357"/>
      <c r="AE285" s="357"/>
      <c r="AF285" s="357"/>
      <c r="AG285" s="357"/>
      <c r="AH285" s="357"/>
      <c r="AI285" s="357"/>
      <c r="AJ285" s="357"/>
      <c r="AK285" s="357"/>
      <c r="AL285" s="357"/>
      <c r="AM285" s="357"/>
      <c r="AN285" s="357"/>
      <c r="AO285" s="357"/>
      <c r="AP285" s="357"/>
      <c r="AQ285" s="357"/>
      <c r="AR285" s="357"/>
      <c r="AS285" s="357"/>
      <c r="AT285" s="357"/>
      <c r="AU285" s="357"/>
      <c r="AV285" s="357"/>
      <c r="AW285" s="357"/>
      <c r="AX285" s="357"/>
      <c r="AY285" s="357"/>
      <c r="AZ285" s="357"/>
      <c r="BA285" s="357"/>
      <c r="BB285" s="357"/>
      <c r="BC285" s="357"/>
      <c r="BD285" s="357"/>
      <c r="BE285" s="357"/>
      <c r="BF285" s="357"/>
      <c r="BG285" s="357"/>
      <c r="BH285" s="357"/>
      <c r="BI285" s="357"/>
      <c r="BJ285" s="357"/>
      <c r="BK285" s="357"/>
      <c r="BL285" s="357"/>
      <c r="BM285" s="357"/>
      <c r="BN285" s="357"/>
    </row>
    <row r="286" spans="1:66" ht="12.75" customHeight="1" x14ac:dyDescent="0.2">
      <c r="A286" s="372">
        <v>2</v>
      </c>
      <c r="B286" s="348" t="s">
        <v>621</v>
      </c>
      <c r="C286" s="277">
        <f t="shared" si="45"/>
        <v>132699.34020000001</v>
      </c>
      <c r="D286" s="277"/>
      <c r="E286" s="277"/>
      <c r="F286" s="277"/>
      <c r="G286" s="277"/>
      <c r="H286" s="277"/>
      <c r="I286" s="277"/>
      <c r="J286" s="277"/>
      <c r="K286" s="277"/>
      <c r="L286" s="277"/>
      <c r="M286" s="277"/>
      <c r="N286" s="277"/>
      <c r="O286" s="277"/>
      <c r="P286" s="277"/>
      <c r="Q286" s="277"/>
      <c r="R286" s="277"/>
      <c r="S286" s="277"/>
      <c r="T286" s="266">
        <v>132699.34020000001</v>
      </c>
      <c r="U286" s="277"/>
      <c r="V286" s="483">
        <v>2026</v>
      </c>
      <c r="W286" s="357"/>
      <c r="X286" s="357"/>
      <c r="Y286" s="357"/>
      <c r="Z286" s="357"/>
      <c r="AA286" s="357"/>
      <c r="AB286" s="357"/>
      <c r="AC286" s="357"/>
      <c r="AD286" s="357"/>
      <c r="AE286" s="357"/>
      <c r="AF286" s="357"/>
      <c r="AG286" s="357"/>
      <c r="AH286" s="357"/>
      <c r="AI286" s="357"/>
      <c r="AJ286" s="357"/>
      <c r="AK286" s="357"/>
      <c r="AL286" s="357"/>
      <c r="AM286" s="357"/>
      <c r="AN286" s="357"/>
      <c r="AO286" s="357"/>
      <c r="AP286" s="357"/>
      <c r="AQ286" s="357"/>
      <c r="AR286" s="357"/>
      <c r="AS286" s="357"/>
      <c r="AT286" s="357"/>
      <c r="AU286" s="357"/>
      <c r="AV286" s="357"/>
      <c r="AW286" s="357"/>
      <c r="AX286" s="357"/>
      <c r="AY286" s="357"/>
      <c r="AZ286" s="357"/>
      <c r="BA286" s="357"/>
      <c r="BB286" s="357"/>
      <c r="BC286" s="357"/>
      <c r="BD286" s="357"/>
      <c r="BE286" s="357"/>
      <c r="BF286" s="357"/>
      <c r="BG286" s="357"/>
      <c r="BH286" s="357"/>
      <c r="BI286" s="357"/>
      <c r="BJ286" s="357"/>
      <c r="BK286" s="357"/>
      <c r="BL286" s="357"/>
      <c r="BM286" s="357"/>
      <c r="BN286" s="357"/>
    </row>
    <row r="287" spans="1:66" ht="12.75" customHeight="1" x14ac:dyDescent="0.2">
      <c r="A287" s="372">
        <v>3</v>
      </c>
      <c r="B287" s="348" t="s">
        <v>606</v>
      </c>
      <c r="C287" s="277">
        <f>D287+E287+F287+G287+H287+I287+K287+M287+O287+Q287+R287+S287+T287+U287</f>
        <v>2618627.7729145489</v>
      </c>
      <c r="D287" s="277"/>
      <c r="E287" s="277"/>
      <c r="F287" s="277"/>
      <c r="G287" s="277"/>
      <c r="H287" s="277"/>
      <c r="I287" s="277"/>
      <c r="J287" s="277"/>
      <c r="K287" s="277"/>
      <c r="L287" s="277"/>
      <c r="M287" s="277">
        <v>2326848.6165209995</v>
      </c>
      <c r="N287" s="277"/>
      <c r="O287" s="277"/>
      <c r="P287" s="277"/>
      <c r="Q287" s="277"/>
      <c r="R287" s="277"/>
      <c r="S287" s="277"/>
      <c r="T287" s="266">
        <v>241984.59599999999</v>
      </c>
      <c r="U287" s="408">
        <f t="shared" ref="U287:U290" si="46">(D287+E287+F287+G287+H287+I287+M287+O287+Q287+R287+S287)*2.14%</f>
        <v>49794.560393549393</v>
      </c>
      <c r="V287" s="483">
        <v>2026</v>
      </c>
      <c r="W287" s="357"/>
      <c r="X287" s="357"/>
      <c r="Y287" s="357"/>
      <c r="Z287" s="357"/>
      <c r="AA287" s="357"/>
      <c r="AB287" s="357"/>
      <c r="AC287" s="357"/>
      <c r="AD287" s="357"/>
      <c r="AE287" s="357"/>
      <c r="AF287" s="357"/>
      <c r="AG287" s="357"/>
      <c r="AH287" s="357"/>
      <c r="AI287" s="357"/>
      <c r="AJ287" s="357"/>
      <c r="AK287" s="357"/>
      <c r="AL287" s="357"/>
      <c r="AM287" s="357"/>
      <c r="AN287" s="357"/>
      <c r="AO287" s="357"/>
      <c r="AP287" s="357"/>
      <c r="AQ287" s="357"/>
      <c r="AR287" s="357"/>
      <c r="AS287" s="357"/>
      <c r="AT287" s="357"/>
      <c r="AU287" s="357"/>
      <c r="AV287" s="357"/>
      <c r="AW287" s="357"/>
      <c r="AX287" s="357"/>
      <c r="AY287" s="357"/>
      <c r="AZ287" s="357"/>
      <c r="BA287" s="357"/>
      <c r="BB287" s="357"/>
      <c r="BC287" s="357"/>
      <c r="BD287" s="357"/>
      <c r="BE287" s="357"/>
      <c r="BF287" s="357"/>
      <c r="BG287" s="357"/>
      <c r="BH287" s="357"/>
      <c r="BI287" s="357"/>
      <c r="BJ287" s="357"/>
      <c r="BK287" s="357"/>
      <c r="BL287" s="357"/>
      <c r="BM287" s="357"/>
      <c r="BN287" s="357"/>
    </row>
    <row r="288" spans="1:66" s="7" customFormat="1" ht="12.75" customHeight="1" x14ac:dyDescent="0.2">
      <c r="A288" s="372">
        <v>4</v>
      </c>
      <c r="B288" s="403" t="s">
        <v>1682</v>
      </c>
      <c r="C288" s="277">
        <f t="shared" ref="C288:C290" si="47">D288+E288+F288+G288+H288+I288+K288+M288+O288+Q288+R288+S288+T288+U288</f>
        <v>5510848.1043051938</v>
      </c>
      <c r="D288" s="279"/>
      <c r="E288" s="279"/>
      <c r="F288" s="279"/>
      <c r="G288" s="279"/>
      <c r="H288" s="279"/>
      <c r="I288" s="279"/>
      <c r="J288" s="279"/>
      <c r="K288" s="279"/>
      <c r="L288" s="279"/>
      <c r="M288" s="279">
        <v>5395386.8262240002</v>
      </c>
      <c r="N288" s="279"/>
      <c r="O288" s="279"/>
      <c r="P288" s="279"/>
      <c r="Q288" s="279"/>
      <c r="R288" s="279"/>
      <c r="S288" s="279"/>
      <c r="T288" s="288"/>
      <c r="U288" s="408">
        <f t="shared" si="46"/>
        <v>115461.27808119361</v>
      </c>
      <c r="V288" s="483">
        <v>2026</v>
      </c>
    </row>
    <row r="289" spans="1:22" s="7" customFormat="1" ht="12.75" customHeight="1" x14ac:dyDescent="0.2">
      <c r="A289" s="372">
        <v>5</v>
      </c>
      <c r="B289" s="403" t="s">
        <v>1683</v>
      </c>
      <c r="C289" s="277">
        <f t="shared" si="47"/>
        <v>9262629.1967585832</v>
      </c>
      <c r="D289" s="279"/>
      <c r="E289" s="279"/>
      <c r="F289" s="279"/>
      <c r="G289" s="279"/>
      <c r="H289" s="279"/>
      <c r="I289" s="279"/>
      <c r="J289" s="279"/>
      <c r="K289" s="279"/>
      <c r="L289" s="279"/>
      <c r="M289" s="279">
        <v>9068561.9705880005</v>
      </c>
      <c r="N289" s="279"/>
      <c r="O289" s="279"/>
      <c r="P289" s="279"/>
      <c r="Q289" s="279"/>
      <c r="R289" s="279"/>
      <c r="S289" s="279"/>
      <c r="T289" s="288"/>
      <c r="U289" s="408">
        <f t="shared" si="46"/>
        <v>194067.22617058322</v>
      </c>
      <c r="V289" s="483">
        <v>2026</v>
      </c>
    </row>
    <row r="290" spans="1:22" s="7" customFormat="1" ht="12.75" customHeight="1" x14ac:dyDescent="0.2">
      <c r="A290" s="372">
        <v>6</v>
      </c>
      <c r="B290" s="403" t="s">
        <v>1684</v>
      </c>
      <c r="C290" s="277">
        <f t="shared" si="47"/>
        <v>5522438.6434468674</v>
      </c>
      <c r="D290" s="279"/>
      <c r="E290" s="279"/>
      <c r="F290" s="279"/>
      <c r="G290" s="279"/>
      <c r="H290" s="279"/>
      <c r="I290" s="279"/>
      <c r="J290" s="279"/>
      <c r="K290" s="279"/>
      <c r="L290" s="279"/>
      <c r="M290" s="279">
        <v>5406734.5246199993</v>
      </c>
      <c r="N290" s="279"/>
      <c r="O290" s="279"/>
      <c r="P290" s="279"/>
      <c r="Q290" s="279"/>
      <c r="R290" s="279"/>
      <c r="S290" s="279"/>
      <c r="T290" s="288"/>
      <c r="U290" s="408">
        <f t="shared" si="46"/>
        <v>115704.118826868</v>
      </c>
      <c r="V290" s="483">
        <v>2026</v>
      </c>
    </row>
    <row r="291" spans="1:22" ht="12.75" customHeight="1" x14ac:dyDescent="0.2">
      <c r="A291" s="593" t="s">
        <v>1112</v>
      </c>
      <c r="B291" s="593"/>
      <c r="C291" s="220">
        <f t="shared" ref="C291:U291" si="48">SUM(C285:C290)</f>
        <v>23265304.87962519</v>
      </c>
      <c r="D291" s="220">
        <f t="shared" si="48"/>
        <v>0</v>
      </c>
      <c r="E291" s="220">
        <f t="shared" si="48"/>
        <v>0</v>
      </c>
      <c r="F291" s="220">
        <f t="shared" si="48"/>
        <v>0</v>
      </c>
      <c r="G291" s="220">
        <f t="shared" si="48"/>
        <v>0</v>
      </c>
      <c r="H291" s="220">
        <f t="shared" si="48"/>
        <v>0</v>
      </c>
      <c r="I291" s="220">
        <f t="shared" si="48"/>
        <v>0</v>
      </c>
      <c r="J291" s="220">
        <f t="shared" si="48"/>
        <v>0</v>
      </c>
      <c r="K291" s="220">
        <f t="shared" si="48"/>
        <v>0</v>
      </c>
      <c r="L291" s="220">
        <f t="shared" si="48"/>
        <v>0</v>
      </c>
      <c r="M291" s="220">
        <f t="shared" si="48"/>
        <v>22197531.937952999</v>
      </c>
      <c r="N291" s="220">
        <f t="shared" si="48"/>
        <v>0</v>
      </c>
      <c r="O291" s="220">
        <f t="shared" si="48"/>
        <v>0</v>
      </c>
      <c r="P291" s="220">
        <f t="shared" si="48"/>
        <v>0</v>
      </c>
      <c r="Q291" s="220">
        <f t="shared" si="48"/>
        <v>0</v>
      </c>
      <c r="R291" s="220">
        <f t="shared" si="48"/>
        <v>0</v>
      </c>
      <c r="S291" s="220">
        <f t="shared" si="48"/>
        <v>0</v>
      </c>
      <c r="T291" s="220">
        <f t="shared" si="48"/>
        <v>592745.75820000004</v>
      </c>
      <c r="U291" s="220">
        <f t="shared" si="48"/>
        <v>475027.18347219424</v>
      </c>
      <c r="V291" s="223"/>
    </row>
    <row r="292" spans="1:22" ht="12.75" customHeight="1" x14ac:dyDescent="0.2">
      <c r="A292" s="372">
        <v>1</v>
      </c>
      <c r="B292" s="348" t="s">
        <v>610</v>
      </c>
      <c r="C292" s="277">
        <f>D292+E292+G292+H292+I292+K292+M292+O292+Q292+R292+S292+T292+U292</f>
        <v>8503004.9324895907</v>
      </c>
      <c r="D292" s="277"/>
      <c r="E292" s="277"/>
      <c r="F292" s="277"/>
      <c r="G292" s="277"/>
      <c r="H292" s="277"/>
      <c r="I292" s="277"/>
      <c r="J292" s="277"/>
      <c r="K292" s="277"/>
      <c r="L292" s="277"/>
      <c r="M292" s="277">
        <v>7835493.3742799992</v>
      </c>
      <c r="N292" s="277"/>
      <c r="O292" s="277"/>
      <c r="P292" s="277"/>
      <c r="Q292" s="277"/>
      <c r="R292" s="277"/>
      <c r="S292" s="277"/>
      <c r="T292" s="266">
        <v>499832</v>
      </c>
      <c r="U292" s="408">
        <f t="shared" ref="U292:U298" si="49">(D292+E292+F292+G292+H292+I292+M292+O292+Q292+R292+S292)*2.14%</f>
        <v>167679.55820959201</v>
      </c>
      <c r="V292" s="483">
        <v>2027</v>
      </c>
    </row>
    <row r="293" spans="1:22" ht="12.75" customHeight="1" x14ac:dyDescent="0.2">
      <c r="A293" s="372">
        <f>A292+1</f>
        <v>2</v>
      </c>
      <c r="B293" s="348" t="s">
        <v>612</v>
      </c>
      <c r="C293" s="277">
        <f>D293+E293+F293+F292+H293+I293+K293+M293+O293+Q293+R293+S293+T293+U293</f>
        <v>11197471.894235788</v>
      </c>
      <c r="D293" s="277"/>
      <c r="E293" s="277"/>
      <c r="F293" s="277"/>
      <c r="G293" s="348"/>
      <c r="H293" s="277"/>
      <c r="I293" s="277"/>
      <c r="J293" s="277"/>
      <c r="K293" s="277"/>
      <c r="L293" s="277"/>
      <c r="M293" s="277">
        <v>10404607.634849999</v>
      </c>
      <c r="N293" s="277"/>
      <c r="O293" s="277"/>
      <c r="P293" s="277"/>
      <c r="Q293" s="277"/>
      <c r="R293" s="277"/>
      <c r="S293" s="277"/>
      <c r="T293" s="266">
        <v>570205.65600000008</v>
      </c>
      <c r="U293" s="408">
        <f t="shared" si="49"/>
        <v>222658.60338579002</v>
      </c>
      <c r="V293" s="483">
        <v>2027</v>
      </c>
    </row>
    <row r="294" spans="1:22" ht="12.75" customHeight="1" x14ac:dyDescent="0.2">
      <c r="A294" s="372">
        <f t="shared" ref="A294:A303" si="50">A293+1</f>
        <v>3</v>
      </c>
      <c r="B294" s="348" t="s">
        <v>608</v>
      </c>
      <c r="C294" s="277">
        <f t="shared" ref="C294:C303" si="51">D294+E294+F294+G294+H294+I294+K294+M294+O294+Q294+R294+S294+T294+U294</f>
        <v>3251335.5295105739</v>
      </c>
      <c r="D294" s="277"/>
      <c r="E294" s="277"/>
      <c r="F294" s="277"/>
      <c r="G294" s="277"/>
      <c r="H294" s="277"/>
      <c r="I294" s="277"/>
      <c r="J294" s="277"/>
      <c r="K294" s="277"/>
      <c r="L294" s="277"/>
      <c r="M294" s="277">
        <v>2886439.5374099999</v>
      </c>
      <c r="N294" s="277"/>
      <c r="O294" s="277"/>
      <c r="P294" s="277"/>
      <c r="Q294" s="277"/>
      <c r="R294" s="277"/>
      <c r="S294" s="277"/>
      <c r="T294" s="266">
        <v>303126.18599999999</v>
      </c>
      <c r="U294" s="408">
        <f t="shared" si="49"/>
        <v>61769.806100574002</v>
      </c>
      <c r="V294" s="483">
        <v>2027</v>
      </c>
    </row>
    <row r="295" spans="1:22" ht="12.75" customHeight="1" x14ac:dyDescent="0.2">
      <c r="A295" s="372">
        <f t="shared" si="50"/>
        <v>4</v>
      </c>
      <c r="B295" s="348" t="s">
        <v>619</v>
      </c>
      <c r="C295" s="277">
        <f t="shared" si="51"/>
        <v>3512182.7775433608</v>
      </c>
      <c r="D295" s="277"/>
      <c r="E295" s="277"/>
      <c r="F295" s="277"/>
      <c r="G295" s="661"/>
      <c r="H295" s="277"/>
      <c r="I295" s="277"/>
      <c r="J295" s="277"/>
      <c r="K295" s="277"/>
      <c r="L295" s="277"/>
      <c r="M295" s="277">
        <v>3121992.531372</v>
      </c>
      <c r="N295" s="277"/>
      <c r="O295" s="277"/>
      <c r="P295" s="277"/>
      <c r="Q295" s="277"/>
      <c r="R295" s="277"/>
      <c r="S295" s="277"/>
      <c r="T295" s="266">
        <v>323379.60600000003</v>
      </c>
      <c r="U295" s="408">
        <f t="shared" si="49"/>
        <v>66810.640171360807</v>
      </c>
      <c r="V295" s="483">
        <v>2027</v>
      </c>
    </row>
    <row r="296" spans="1:22" ht="12.75" customHeight="1" x14ac:dyDescent="0.2">
      <c r="A296" s="372">
        <f t="shared" si="50"/>
        <v>5</v>
      </c>
      <c r="B296" s="348" t="s">
        <v>614</v>
      </c>
      <c r="C296" s="277">
        <f t="shared" si="51"/>
        <v>8520233.3863165677</v>
      </c>
      <c r="D296" s="277"/>
      <c r="E296" s="277"/>
      <c r="F296" s="277"/>
      <c r="G296" s="277"/>
      <c r="H296" s="277"/>
      <c r="I296" s="277"/>
      <c r="J296" s="277"/>
      <c r="K296" s="277"/>
      <c r="L296" s="277"/>
      <c r="M296" s="277">
        <v>7783622.8963349992</v>
      </c>
      <c r="N296" s="277"/>
      <c r="O296" s="277"/>
      <c r="P296" s="277"/>
      <c r="Q296" s="277"/>
      <c r="R296" s="277"/>
      <c r="S296" s="277"/>
      <c r="T296" s="266">
        <v>570040.96</v>
      </c>
      <c r="U296" s="408">
        <f t="shared" si="49"/>
        <v>166569.52998156901</v>
      </c>
      <c r="V296" s="483">
        <v>2027</v>
      </c>
    </row>
    <row r="297" spans="1:22" ht="12.75" customHeight="1" x14ac:dyDescent="0.2">
      <c r="A297" s="372">
        <f t="shared" si="50"/>
        <v>6</v>
      </c>
      <c r="B297" s="348" t="s">
        <v>604</v>
      </c>
      <c r="C297" s="277">
        <f t="shared" si="51"/>
        <v>7749645.9998039603</v>
      </c>
      <c r="D297" s="277"/>
      <c r="E297" s="277"/>
      <c r="F297" s="277"/>
      <c r="G297" s="277"/>
      <c r="H297" s="277"/>
      <c r="I297" s="277"/>
      <c r="J297" s="277"/>
      <c r="K297" s="277"/>
      <c r="L297" s="277"/>
      <c r="M297" s="277">
        <v>6804484.8000822011</v>
      </c>
      <c r="N297" s="277"/>
      <c r="O297" s="277"/>
      <c r="P297" s="277"/>
      <c r="Q297" s="277"/>
      <c r="R297" s="277"/>
      <c r="S297" s="277"/>
      <c r="T297" s="266">
        <v>799545.22499999998</v>
      </c>
      <c r="U297" s="408">
        <f t="shared" si="49"/>
        <v>145615.97472175912</v>
      </c>
      <c r="V297" s="483">
        <v>2027</v>
      </c>
    </row>
    <row r="298" spans="1:22" ht="12.75" customHeight="1" x14ac:dyDescent="0.2">
      <c r="A298" s="372">
        <f t="shared" si="50"/>
        <v>7</v>
      </c>
      <c r="B298" s="348" t="s">
        <v>616</v>
      </c>
      <c r="C298" s="277">
        <f t="shared" si="51"/>
        <v>11496559.386636995</v>
      </c>
      <c r="D298" s="277"/>
      <c r="E298" s="277"/>
      <c r="F298" s="277"/>
      <c r="G298" s="277"/>
      <c r="H298" s="277"/>
      <c r="I298" s="277"/>
      <c r="J298" s="277"/>
      <c r="K298" s="277"/>
      <c r="L298" s="277"/>
      <c r="M298" s="277">
        <v>10465756.497588599</v>
      </c>
      <c r="N298" s="277"/>
      <c r="O298" s="277"/>
      <c r="P298" s="277"/>
      <c r="Q298" s="277"/>
      <c r="R298" s="277"/>
      <c r="S298" s="277"/>
      <c r="T298" s="266">
        <v>806835.70000000007</v>
      </c>
      <c r="U298" s="408">
        <f t="shared" si="49"/>
        <v>223967.18904839605</v>
      </c>
      <c r="V298" s="483">
        <v>2027</v>
      </c>
    </row>
    <row r="299" spans="1:22" ht="12.75" customHeight="1" x14ac:dyDescent="0.2">
      <c r="A299" s="372">
        <f t="shared" si="50"/>
        <v>8</v>
      </c>
      <c r="B299" s="348" t="s">
        <v>993</v>
      </c>
      <c r="C299" s="277">
        <f t="shared" si="51"/>
        <v>237740.92319999996</v>
      </c>
      <c r="D299" s="277"/>
      <c r="E299" s="277"/>
      <c r="F299" s="277"/>
      <c r="G299" s="277"/>
      <c r="H299" s="277"/>
      <c r="I299" s="277"/>
      <c r="J299" s="277"/>
      <c r="K299" s="277"/>
      <c r="L299" s="277"/>
      <c r="M299" s="277"/>
      <c r="N299" s="277"/>
      <c r="O299" s="277"/>
      <c r="P299" s="277"/>
      <c r="Q299" s="277"/>
      <c r="R299" s="277"/>
      <c r="S299" s="277"/>
      <c r="T299" s="266">
        <v>237740.92319999996</v>
      </c>
      <c r="U299" s="277"/>
      <c r="V299" s="483">
        <v>2027</v>
      </c>
    </row>
    <row r="300" spans="1:22" ht="12.75" customHeight="1" x14ac:dyDescent="0.2">
      <c r="A300" s="372">
        <f t="shared" si="50"/>
        <v>9</v>
      </c>
      <c r="B300" s="348" t="s">
        <v>984</v>
      </c>
      <c r="C300" s="277">
        <f t="shared" si="51"/>
        <v>179987.484</v>
      </c>
      <c r="D300" s="277"/>
      <c r="E300" s="277"/>
      <c r="F300" s="277"/>
      <c r="G300" s="277"/>
      <c r="H300" s="277"/>
      <c r="I300" s="277"/>
      <c r="J300" s="277"/>
      <c r="K300" s="277"/>
      <c r="L300" s="277"/>
      <c r="M300" s="277"/>
      <c r="N300" s="277"/>
      <c r="O300" s="277"/>
      <c r="P300" s="277"/>
      <c r="Q300" s="277"/>
      <c r="R300" s="277"/>
      <c r="S300" s="277"/>
      <c r="T300" s="266">
        <v>179987.484</v>
      </c>
      <c r="U300" s="277"/>
      <c r="V300" s="483">
        <v>2027</v>
      </c>
    </row>
    <row r="301" spans="1:22" ht="12.75" customHeight="1" x14ac:dyDescent="0.2">
      <c r="A301" s="372">
        <f t="shared" si="50"/>
        <v>10</v>
      </c>
      <c r="B301" s="348" t="s">
        <v>986</v>
      </c>
      <c r="C301" s="277">
        <f t="shared" si="51"/>
        <v>226433.23559999999</v>
      </c>
      <c r="D301" s="277"/>
      <c r="E301" s="277"/>
      <c r="F301" s="277"/>
      <c r="G301" s="277"/>
      <c r="H301" s="277"/>
      <c r="I301" s="277"/>
      <c r="J301" s="277"/>
      <c r="K301" s="277"/>
      <c r="L301" s="277"/>
      <c r="M301" s="277"/>
      <c r="N301" s="277"/>
      <c r="O301" s="277"/>
      <c r="P301" s="277"/>
      <c r="Q301" s="277"/>
      <c r="R301" s="277"/>
      <c r="S301" s="277"/>
      <c r="T301" s="266">
        <v>226433.23559999999</v>
      </c>
      <c r="U301" s="277"/>
      <c r="V301" s="483">
        <v>2027</v>
      </c>
    </row>
    <row r="302" spans="1:22" ht="12.75" customHeight="1" x14ac:dyDescent="0.2">
      <c r="A302" s="372">
        <f t="shared" si="50"/>
        <v>11</v>
      </c>
      <c r="B302" s="348" t="s">
        <v>988</v>
      </c>
      <c r="C302" s="277">
        <f t="shared" si="51"/>
        <v>221459.74919999996</v>
      </c>
      <c r="D302" s="277"/>
      <c r="E302" s="277"/>
      <c r="F302" s="277"/>
      <c r="G302" s="277"/>
      <c r="H302" s="277"/>
      <c r="I302" s="277"/>
      <c r="J302" s="277"/>
      <c r="K302" s="277"/>
      <c r="L302" s="277"/>
      <c r="M302" s="277"/>
      <c r="N302" s="277"/>
      <c r="O302" s="277"/>
      <c r="P302" s="277"/>
      <c r="Q302" s="277"/>
      <c r="R302" s="277"/>
      <c r="S302" s="277"/>
      <c r="T302" s="266">
        <v>221459.74919999996</v>
      </c>
      <c r="U302" s="277"/>
      <c r="V302" s="483">
        <v>2027</v>
      </c>
    </row>
    <row r="303" spans="1:22" ht="12.75" customHeight="1" x14ac:dyDescent="0.2">
      <c r="A303" s="372">
        <f t="shared" si="50"/>
        <v>12</v>
      </c>
      <c r="B303" s="348" t="s">
        <v>990</v>
      </c>
      <c r="C303" s="277">
        <f t="shared" si="51"/>
        <v>213587.53319999998</v>
      </c>
      <c r="D303" s="277"/>
      <c r="E303" s="277"/>
      <c r="F303" s="277"/>
      <c r="G303" s="277"/>
      <c r="H303" s="277"/>
      <c r="I303" s="277"/>
      <c r="J303" s="277"/>
      <c r="K303" s="277"/>
      <c r="L303" s="277"/>
      <c r="M303" s="277"/>
      <c r="N303" s="277"/>
      <c r="O303" s="277"/>
      <c r="P303" s="277"/>
      <c r="Q303" s="277"/>
      <c r="R303" s="277"/>
      <c r="S303" s="277"/>
      <c r="T303" s="266">
        <v>213587.53319999998</v>
      </c>
      <c r="U303" s="277"/>
      <c r="V303" s="483">
        <v>2027</v>
      </c>
    </row>
    <row r="304" spans="1:22" ht="12.75" customHeight="1" x14ac:dyDescent="0.2">
      <c r="A304" s="593" t="s">
        <v>1113</v>
      </c>
      <c r="B304" s="593"/>
      <c r="C304" s="220">
        <f t="shared" ref="C304:U304" si="52">SUM(C292:C303)</f>
        <v>55309642.83173684</v>
      </c>
      <c r="D304" s="220">
        <f t="shared" si="52"/>
        <v>0</v>
      </c>
      <c r="E304" s="220">
        <f t="shared" si="52"/>
        <v>0</v>
      </c>
      <c r="F304" s="220">
        <f t="shared" si="52"/>
        <v>0</v>
      </c>
      <c r="G304" s="220">
        <f t="shared" si="52"/>
        <v>0</v>
      </c>
      <c r="H304" s="220">
        <f t="shared" si="52"/>
        <v>0</v>
      </c>
      <c r="I304" s="220">
        <f t="shared" si="52"/>
        <v>0</v>
      </c>
      <c r="J304" s="220">
        <f t="shared" si="52"/>
        <v>0</v>
      </c>
      <c r="K304" s="220">
        <f t="shared" si="52"/>
        <v>0</v>
      </c>
      <c r="L304" s="220">
        <f t="shared" si="52"/>
        <v>0</v>
      </c>
      <c r="M304" s="220">
        <f t="shared" si="52"/>
        <v>49302397.27191779</v>
      </c>
      <c r="N304" s="220">
        <f t="shared" si="52"/>
        <v>0</v>
      </c>
      <c r="O304" s="220">
        <f t="shared" si="52"/>
        <v>0</v>
      </c>
      <c r="P304" s="220">
        <f t="shared" si="52"/>
        <v>0</v>
      </c>
      <c r="Q304" s="220">
        <f t="shared" si="52"/>
        <v>0</v>
      </c>
      <c r="R304" s="220">
        <f t="shared" si="52"/>
        <v>0</v>
      </c>
      <c r="S304" s="220">
        <f t="shared" si="52"/>
        <v>0</v>
      </c>
      <c r="T304" s="220">
        <f t="shared" si="52"/>
        <v>4952174.2582</v>
      </c>
      <c r="U304" s="220">
        <f t="shared" si="52"/>
        <v>1055071.301619041</v>
      </c>
      <c r="V304" s="223"/>
    </row>
    <row r="305" spans="1:66" ht="12.75" customHeight="1" x14ac:dyDescent="0.2">
      <c r="A305" s="591" t="s">
        <v>65</v>
      </c>
      <c r="B305" s="591"/>
      <c r="C305" s="72">
        <f t="shared" ref="C305:U305" si="53">C284+C291+C304</f>
        <v>111251579.39239195</v>
      </c>
      <c r="D305" s="72">
        <f t="shared" si="53"/>
        <v>0</v>
      </c>
      <c r="E305" s="72">
        <f t="shared" si="53"/>
        <v>0</v>
      </c>
      <c r="F305" s="72">
        <f t="shared" si="53"/>
        <v>0</v>
      </c>
      <c r="G305" s="72">
        <f t="shared" si="53"/>
        <v>0</v>
      </c>
      <c r="H305" s="72">
        <f t="shared" si="53"/>
        <v>0</v>
      </c>
      <c r="I305" s="72">
        <f t="shared" si="53"/>
        <v>0</v>
      </c>
      <c r="J305" s="72">
        <f t="shared" si="53"/>
        <v>0</v>
      </c>
      <c r="K305" s="72">
        <f t="shared" si="53"/>
        <v>0</v>
      </c>
      <c r="L305" s="72">
        <f t="shared" si="53"/>
        <v>0</v>
      </c>
      <c r="M305" s="72">
        <f t="shared" si="53"/>
        <v>99953632.446829781</v>
      </c>
      <c r="N305" s="72">
        <f t="shared" si="53"/>
        <v>0</v>
      </c>
      <c r="O305" s="72">
        <f t="shared" si="53"/>
        <v>0</v>
      </c>
      <c r="P305" s="72">
        <f t="shared" si="53"/>
        <v>0</v>
      </c>
      <c r="Q305" s="72">
        <f t="shared" si="53"/>
        <v>0</v>
      </c>
      <c r="R305" s="72">
        <f t="shared" si="53"/>
        <v>0</v>
      </c>
      <c r="S305" s="72">
        <f t="shared" si="53"/>
        <v>0</v>
      </c>
      <c r="T305" s="154">
        <f t="shared" si="53"/>
        <v>9158939.2111999989</v>
      </c>
      <c r="U305" s="72">
        <f t="shared" si="53"/>
        <v>2139007.734362158</v>
      </c>
      <c r="V305" s="73"/>
    </row>
    <row r="306" spans="1:66" ht="12.75" customHeight="1" x14ac:dyDescent="0.2">
      <c r="A306" s="677" t="s">
        <v>71</v>
      </c>
      <c r="B306" s="677"/>
      <c r="C306" s="408"/>
      <c r="D306" s="408"/>
      <c r="E306" s="408"/>
      <c r="F306" s="408"/>
      <c r="G306" s="408"/>
      <c r="H306" s="408"/>
      <c r="I306" s="408"/>
      <c r="J306" s="481"/>
      <c r="K306" s="481"/>
      <c r="L306" s="482"/>
      <c r="M306" s="408"/>
      <c r="N306" s="481"/>
      <c r="O306" s="481"/>
      <c r="P306" s="408"/>
      <c r="Q306" s="408"/>
      <c r="R306" s="408"/>
      <c r="S306" s="408"/>
      <c r="T306" s="408"/>
      <c r="U306" s="408"/>
      <c r="V306" s="483"/>
    </row>
    <row r="307" spans="1:66" ht="12.75" customHeight="1" x14ac:dyDescent="0.2">
      <c r="A307" s="372">
        <v>1</v>
      </c>
      <c r="B307" s="348" t="s">
        <v>1414</v>
      </c>
      <c r="C307" s="277">
        <f t="shared" ref="C307:C316" si="54">D307+E307+F307+G307+H307+I307+K307+M307+O307+Q307+R307+S307+T307+U307</f>
        <v>7116170.4050000003</v>
      </c>
      <c r="D307" s="277"/>
      <c r="E307" s="277"/>
      <c r="F307" s="277"/>
      <c r="G307" s="277"/>
      <c r="H307" s="277"/>
      <c r="I307" s="277"/>
      <c r="J307" s="277"/>
      <c r="K307" s="277"/>
      <c r="L307" s="277"/>
      <c r="M307" s="277">
        <v>6967075</v>
      </c>
      <c r="N307" s="277"/>
      <c r="O307" s="277"/>
      <c r="P307" s="277"/>
      <c r="Q307" s="277"/>
      <c r="R307" s="277"/>
      <c r="S307" s="277"/>
      <c r="T307" s="266"/>
      <c r="U307" s="408">
        <f t="shared" ref="U307:U310" si="55">(D307+E307+F307+G307+H307+I307+M307+O307+Q307+R307+S307)*2.14%</f>
        <v>149095.40500000003</v>
      </c>
      <c r="V307" s="483">
        <v>2025</v>
      </c>
    </row>
    <row r="308" spans="1:66" ht="12.75" customHeight="1" x14ac:dyDescent="0.2">
      <c r="A308" s="373">
        <f>A307+1</f>
        <v>2</v>
      </c>
      <c r="B308" s="403" t="s">
        <v>1177</v>
      </c>
      <c r="C308" s="277">
        <f t="shared" si="54"/>
        <v>6704792.3624</v>
      </c>
      <c r="D308" s="279"/>
      <c r="E308" s="279"/>
      <c r="F308" s="279"/>
      <c r="G308" s="279"/>
      <c r="H308" s="279"/>
      <c r="I308" s="279"/>
      <c r="J308" s="279"/>
      <c r="K308" s="279"/>
      <c r="L308" s="279"/>
      <c r="M308" s="279">
        <v>6564316</v>
      </c>
      <c r="N308" s="279"/>
      <c r="O308" s="279"/>
      <c r="P308" s="279"/>
      <c r="Q308" s="279"/>
      <c r="R308" s="279"/>
      <c r="S308" s="279"/>
      <c r="T308" s="288"/>
      <c r="U308" s="349">
        <f t="shared" si="55"/>
        <v>140476.36240000001</v>
      </c>
      <c r="V308" s="483">
        <v>2025</v>
      </c>
    </row>
    <row r="309" spans="1:66" ht="12.75" customHeight="1" x14ac:dyDescent="0.2">
      <c r="A309" s="373">
        <f t="shared" ref="A309:A316" si="56">A308+1</f>
        <v>3</v>
      </c>
      <c r="B309" s="403" t="s">
        <v>1417</v>
      </c>
      <c r="C309" s="277">
        <f t="shared" si="54"/>
        <v>6304147.2216420006</v>
      </c>
      <c r="D309" s="279"/>
      <c r="E309" s="279"/>
      <c r="F309" s="279"/>
      <c r="G309" s="279"/>
      <c r="H309" s="279"/>
      <c r="I309" s="279"/>
      <c r="J309" s="279"/>
      <c r="K309" s="279"/>
      <c r="L309" s="279"/>
      <c r="M309" s="279">
        <v>6172065.0300000003</v>
      </c>
      <c r="N309" s="279"/>
      <c r="O309" s="279"/>
      <c r="P309" s="279"/>
      <c r="Q309" s="279"/>
      <c r="R309" s="279"/>
      <c r="S309" s="279"/>
      <c r="T309" s="288"/>
      <c r="U309" s="279">
        <f t="shared" si="55"/>
        <v>132082.19164200002</v>
      </c>
      <c r="V309" s="483">
        <v>2025</v>
      </c>
    </row>
    <row r="310" spans="1:66" ht="12.75" customHeight="1" x14ac:dyDescent="0.2">
      <c r="A310" s="373">
        <f t="shared" si="56"/>
        <v>4</v>
      </c>
      <c r="B310" s="403" t="s">
        <v>1421</v>
      </c>
      <c r="C310" s="277">
        <f t="shared" si="54"/>
        <v>10711365.449362</v>
      </c>
      <c r="D310" s="279"/>
      <c r="E310" s="279"/>
      <c r="F310" s="279"/>
      <c r="G310" s="279"/>
      <c r="H310" s="279"/>
      <c r="I310" s="279"/>
      <c r="J310" s="279"/>
      <c r="K310" s="279"/>
      <c r="L310" s="279"/>
      <c r="M310" s="279">
        <v>10486944.83</v>
      </c>
      <c r="N310" s="279"/>
      <c r="O310" s="279"/>
      <c r="P310" s="279"/>
      <c r="Q310" s="279"/>
      <c r="R310" s="279"/>
      <c r="S310" s="279"/>
      <c r="T310" s="288"/>
      <c r="U310" s="279">
        <f t="shared" si="55"/>
        <v>224420.61936200003</v>
      </c>
      <c r="V310" s="483">
        <v>2025</v>
      </c>
    </row>
    <row r="311" spans="1:66" ht="12.75" customHeight="1" x14ac:dyDescent="0.2">
      <c r="A311" s="373">
        <f t="shared" si="56"/>
        <v>5</v>
      </c>
      <c r="B311" s="403" t="s">
        <v>1452</v>
      </c>
      <c r="C311" s="277">
        <f t="shared" si="54"/>
        <v>437292.25</v>
      </c>
      <c r="D311" s="279"/>
      <c r="E311" s="279"/>
      <c r="F311" s="279"/>
      <c r="G311" s="279"/>
      <c r="H311" s="279"/>
      <c r="I311" s="279"/>
      <c r="J311" s="279"/>
      <c r="K311" s="279"/>
      <c r="L311" s="279"/>
      <c r="M311" s="279"/>
      <c r="N311" s="279"/>
      <c r="O311" s="279"/>
      <c r="P311" s="279"/>
      <c r="Q311" s="279"/>
      <c r="R311" s="279"/>
      <c r="S311" s="279"/>
      <c r="T311" s="288">
        <v>437292.25</v>
      </c>
      <c r="U311" s="279"/>
      <c r="V311" s="483">
        <v>2025</v>
      </c>
    </row>
    <row r="312" spans="1:66" ht="12.75" customHeight="1" x14ac:dyDescent="0.2">
      <c r="A312" s="373">
        <f t="shared" si="56"/>
        <v>6</v>
      </c>
      <c r="B312" s="403" t="s">
        <v>1454</v>
      </c>
      <c r="C312" s="277">
        <f t="shared" si="54"/>
        <v>438554.04</v>
      </c>
      <c r="D312" s="279"/>
      <c r="E312" s="279"/>
      <c r="F312" s="279"/>
      <c r="G312" s="279"/>
      <c r="H312" s="279"/>
      <c r="I312" s="279"/>
      <c r="J312" s="279"/>
      <c r="K312" s="279"/>
      <c r="L312" s="279"/>
      <c r="M312" s="279"/>
      <c r="N312" s="279"/>
      <c r="O312" s="279"/>
      <c r="P312" s="279"/>
      <c r="Q312" s="279"/>
      <c r="R312" s="279"/>
      <c r="S312" s="279"/>
      <c r="T312" s="288">
        <v>438554.04</v>
      </c>
      <c r="U312" s="349"/>
      <c r="V312" s="483">
        <v>2025</v>
      </c>
    </row>
    <row r="313" spans="1:66" ht="12.75" customHeight="1" x14ac:dyDescent="0.2">
      <c r="A313" s="373">
        <f t="shared" si="56"/>
        <v>7</v>
      </c>
      <c r="B313" s="403" t="s">
        <v>1456</v>
      </c>
      <c r="C313" s="277">
        <f t="shared" si="54"/>
        <v>438170.01</v>
      </c>
      <c r="D313" s="279"/>
      <c r="E313" s="279"/>
      <c r="F313" s="279"/>
      <c r="G313" s="279"/>
      <c r="H313" s="279"/>
      <c r="I313" s="279"/>
      <c r="J313" s="279"/>
      <c r="K313" s="279"/>
      <c r="L313" s="279"/>
      <c r="M313" s="279"/>
      <c r="N313" s="279"/>
      <c r="O313" s="279"/>
      <c r="P313" s="279"/>
      <c r="Q313" s="279"/>
      <c r="R313" s="279"/>
      <c r="S313" s="279"/>
      <c r="T313" s="288">
        <v>438170.01</v>
      </c>
      <c r="U313" s="349"/>
      <c r="V313" s="483">
        <v>2025</v>
      </c>
    </row>
    <row r="314" spans="1:66" ht="12.75" customHeight="1" x14ac:dyDescent="0.2">
      <c r="A314" s="373">
        <f t="shared" si="56"/>
        <v>8</v>
      </c>
      <c r="B314" s="403" t="s">
        <v>1458</v>
      </c>
      <c r="C314" s="277">
        <f t="shared" si="54"/>
        <v>1402250.02</v>
      </c>
      <c r="D314" s="279"/>
      <c r="E314" s="279"/>
      <c r="F314" s="279"/>
      <c r="G314" s="279"/>
      <c r="H314" s="279"/>
      <c r="I314" s="279"/>
      <c r="J314" s="279"/>
      <c r="K314" s="279"/>
      <c r="L314" s="279"/>
      <c r="M314" s="279"/>
      <c r="N314" s="279"/>
      <c r="O314" s="279"/>
      <c r="P314" s="279"/>
      <c r="Q314" s="279"/>
      <c r="R314" s="279"/>
      <c r="S314" s="279"/>
      <c r="T314" s="288">
        <v>1402250.02</v>
      </c>
      <c r="U314" s="279"/>
      <c r="V314" s="483">
        <v>2025</v>
      </c>
    </row>
    <row r="315" spans="1:66" ht="12.75" customHeight="1" x14ac:dyDescent="0.2">
      <c r="A315" s="516">
        <f t="shared" si="56"/>
        <v>9</v>
      </c>
      <c r="B315" s="333" t="s">
        <v>333</v>
      </c>
      <c r="C315" s="277">
        <f t="shared" si="54"/>
        <v>1600346</v>
      </c>
      <c r="D315" s="279"/>
      <c r="E315" s="279"/>
      <c r="F315" s="279"/>
      <c r="G315" s="656">
        <v>333254</v>
      </c>
      <c r="H315" s="279"/>
      <c r="I315" s="279"/>
      <c r="J315" s="279"/>
      <c r="K315" s="279"/>
      <c r="L315" s="279"/>
      <c r="M315" s="656">
        <v>357021</v>
      </c>
      <c r="N315" s="279"/>
      <c r="O315" s="279"/>
      <c r="P315" s="279"/>
      <c r="Q315" s="656">
        <v>910071</v>
      </c>
      <c r="R315" s="279"/>
      <c r="S315" s="279"/>
      <c r="T315" s="288"/>
      <c r="U315" s="277"/>
      <c r="V315" s="483">
        <v>2025</v>
      </c>
    </row>
    <row r="316" spans="1:66" ht="12.75" customHeight="1" x14ac:dyDescent="0.2">
      <c r="A316" s="373">
        <f t="shared" si="56"/>
        <v>10</v>
      </c>
      <c r="B316" s="403" t="s">
        <v>343</v>
      </c>
      <c r="C316" s="277">
        <f t="shared" si="54"/>
        <v>220154.67540000004</v>
      </c>
      <c r="D316" s="279"/>
      <c r="E316" s="279"/>
      <c r="F316" s="279"/>
      <c r="G316" s="279"/>
      <c r="H316" s="279"/>
      <c r="I316" s="279"/>
      <c r="J316" s="279"/>
      <c r="K316" s="279"/>
      <c r="L316" s="279"/>
      <c r="M316" s="279"/>
      <c r="N316" s="279"/>
      <c r="O316" s="279"/>
      <c r="P316" s="279"/>
      <c r="Q316" s="279"/>
      <c r="R316" s="279"/>
      <c r="S316" s="279"/>
      <c r="T316" s="288">
        <v>220154.67540000004</v>
      </c>
      <c r="U316" s="279"/>
      <c r="V316" s="483">
        <v>2025</v>
      </c>
    </row>
    <row r="317" spans="1:66" ht="12.75" customHeight="1" x14ac:dyDescent="0.2">
      <c r="A317" s="593" t="s">
        <v>1114</v>
      </c>
      <c r="B317" s="593"/>
      <c r="C317" s="220">
        <f t="shared" ref="C317:U317" si="57">SUM(C307:C316)</f>
        <v>35373242.433803998</v>
      </c>
      <c r="D317" s="220">
        <f t="shared" si="57"/>
        <v>0</v>
      </c>
      <c r="E317" s="220">
        <f t="shared" si="57"/>
        <v>0</v>
      </c>
      <c r="F317" s="220">
        <f t="shared" si="57"/>
        <v>0</v>
      </c>
      <c r="G317" s="220">
        <f t="shared" si="57"/>
        <v>333254</v>
      </c>
      <c r="H317" s="220">
        <f t="shared" si="57"/>
        <v>0</v>
      </c>
      <c r="I317" s="220">
        <f t="shared" si="57"/>
        <v>0</v>
      </c>
      <c r="J317" s="220">
        <f t="shared" si="57"/>
        <v>0</v>
      </c>
      <c r="K317" s="220">
        <f t="shared" si="57"/>
        <v>0</v>
      </c>
      <c r="L317" s="220">
        <f t="shared" si="57"/>
        <v>0</v>
      </c>
      <c r="M317" s="220">
        <f t="shared" si="57"/>
        <v>30547421.859999999</v>
      </c>
      <c r="N317" s="220">
        <f t="shared" si="57"/>
        <v>0</v>
      </c>
      <c r="O317" s="220">
        <f t="shared" si="57"/>
        <v>0</v>
      </c>
      <c r="P317" s="220">
        <f t="shared" si="57"/>
        <v>0</v>
      </c>
      <c r="Q317" s="220">
        <f t="shared" si="57"/>
        <v>910071</v>
      </c>
      <c r="R317" s="220">
        <f t="shared" si="57"/>
        <v>0</v>
      </c>
      <c r="S317" s="220">
        <f t="shared" si="57"/>
        <v>0</v>
      </c>
      <c r="T317" s="220">
        <f t="shared" si="57"/>
        <v>2936420.9954000004</v>
      </c>
      <c r="U317" s="220">
        <f t="shared" si="57"/>
        <v>646074.57840400003</v>
      </c>
      <c r="V317" s="224"/>
    </row>
    <row r="318" spans="1:66" ht="12.75" customHeight="1" x14ac:dyDescent="0.2">
      <c r="A318" s="373">
        <v>1</v>
      </c>
      <c r="B318" s="403" t="s">
        <v>1419</v>
      </c>
      <c r="C318" s="277">
        <f t="shared" ref="C318" si="58">D318+E318+F318+G318+H318+I318+K318+M318+O318+Q318+R318+S318+T318+U318</f>
        <v>11495613.741322983</v>
      </c>
      <c r="D318" s="279"/>
      <c r="E318" s="279"/>
      <c r="F318" s="279"/>
      <c r="G318" s="279"/>
      <c r="H318" s="279"/>
      <c r="I318" s="279"/>
      <c r="J318" s="279"/>
      <c r="K318" s="279"/>
      <c r="L318" s="279"/>
      <c r="M318" s="279">
        <v>11254761.837989997</v>
      </c>
      <c r="N318" s="279"/>
      <c r="O318" s="279"/>
      <c r="P318" s="279"/>
      <c r="Q318" s="279"/>
      <c r="R318" s="279"/>
      <c r="S318" s="279"/>
      <c r="T318" s="288"/>
      <c r="U318" s="349">
        <f t="shared" ref="U318" si="59">(D318+E318+F318+G318+H318+I318+M318+O318+Q318+R318+S318)*2.14%</f>
        <v>240851.90333298597</v>
      </c>
      <c r="V318" s="483">
        <v>2026</v>
      </c>
      <c r="W318" s="365"/>
      <c r="X318" s="365"/>
      <c r="Y318" s="365"/>
      <c r="Z318" s="365"/>
      <c r="AA318" s="365"/>
      <c r="AB318" s="365"/>
      <c r="AC318" s="365"/>
      <c r="AD318" s="365"/>
      <c r="AE318" s="365"/>
      <c r="AF318" s="365"/>
      <c r="AG318" s="365"/>
      <c r="AH318" s="365"/>
      <c r="AI318" s="365"/>
      <c r="AJ318" s="365"/>
      <c r="AK318" s="365"/>
      <c r="AL318" s="365"/>
      <c r="AM318" s="365"/>
      <c r="AN318" s="365"/>
      <c r="AO318" s="365"/>
      <c r="AP318" s="365"/>
      <c r="AQ318" s="365"/>
      <c r="AR318" s="365"/>
      <c r="AS318" s="365"/>
      <c r="AT318" s="365"/>
      <c r="AU318" s="365"/>
      <c r="AV318" s="365"/>
      <c r="AW318" s="365"/>
      <c r="AX318" s="365"/>
      <c r="AY318" s="365"/>
      <c r="AZ318" s="365"/>
      <c r="BA318" s="365"/>
      <c r="BB318" s="365"/>
      <c r="BC318" s="365"/>
      <c r="BD318" s="365"/>
      <c r="BE318" s="365"/>
      <c r="BF318" s="365"/>
      <c r="BG318" s="365"/>
      <c r="BH318" s="365"/>
      <c r="BI318" s="365"/>
      <c r="BJ318" s="365"/>
      <c r="BK318" s="365"/>
      <c r="BL318" s="365"/>
      <c r="BM318" s="365"/>
      <c r="BN318" s="365"/>
    </row>
    <row r="319" spans="1:66" ht="12.75" customHeight="1" x14ac:dyDescent="0.2">
      <c r="A319" s="373">
        <f>A318+1</f>
        <v>2</v>
      </c>
      <c r="B319" s="348" t="s">
        <v>1178</v>
      </c>
      <c r="C319" s="277">
        <f t="shared" ref="C319:C322" si="60">D319+E319+F319+G319+H319+I319+K319+M319+O319+Q319+R319+S319+T319+U319</f>
        <v>6166078.4245999996</v>
      </c>
      <c r="D319" s="277"/>
      <c r="E319" s="277"/>
      <c r="F319" s="277"/>
      <c r="G319" s="277"/>
      <c r="H319" s="277"/>
      <c r="I319" s="277"/>
      <c r="J319" s="277"/>
      <c r="K319" s="277"/>
      <c r="L319" s="277"/>
      <c r="M319" s="277">
        <v>6036889</v>
      </c>
      <c r="N319" s="277"/>
      <c r="O319" s="277"/>
      <c r="P319" s="277"/>
      <c r="Q319" s="277"/>
      <c r="R319" s="277"/>
      <c r="S319" s="277"/>
      <c r="T319" s="266"/>
      <c r="U319" s="408">
        <f t="shared" ref="U319:U322" si="61">(D319+E319+F319+G319+H319+I319+M319+O319+Q319+R319+S319)*2.14%</f>
        <v>129189.42460000001</v>
      </c>
      <c r="V319" s="483">
        <v>2026</v>
      </c>
    </row>
    <row r="320" spans="1:66" ht="12.75" customHeight="1" x14ac:dyDescent="0.2">
      <c r="A320" s="373">
        <f t="shared" ref="A320:A334" si="62">A319+1</f>
        <v>3</v>
      </c>
      <c r="B320" s="403" t="s">
        <v>1424</v>
      </c>
      <c r="C320" s="277">
        <f t="shared" si="60"/>
        <v>4308559.9079289623</v>
      </c>
      <c r="D320" s="279"/>
      <c r="E320" s="279"/>
      <c r="F320" s="279"/>
      <c r="G320" s="279"/>
      <c r="H320" s="279"/>
      <c r="I320" s="279"/>
      <c r="J320" s="279"/>
      <c r="K320" s="279"/>
      <c r="L320" s="279"/>
      <c r="M320" s="279">
        <v>4218288.5333159994</v>
      </c>
      <c r="N320" s="279"/>
      <c r="O320" s="279"/>
      <c r="P320" s="279"/>
      <c r="Q320" s="279"/>
      <c r="R320" s="279"/>
      <c r="S320" s="279"/>
      <c r="T320" s="288"/>
      <c r="U320" s="408">
        <f t="shared" si="61"/>
        <v>90271.374612962391</v>
      </c>
      <c r="V320" s="483">
        <v>2026</v>
      </c>
    </row>
    <row r="321" spans="1:66" ht="12.75" customHeight="1" x14ac:dyDescent="0.2">
      <c r="A321" s="373">
        <f t="shared" si="62"/>
        <v>4</v>
      </c>
      <c r="B321" s="403" t="s">
        <v>1426</v>
      </c>
      <c r="C321" s="277">
        <f t="shared" si="60"/>
        <v>7371585.8343212577</v>
      </c>
      <c r="D321" s="279"/>
      <c r="E321" s="279"/>
      <c r="F321" s="279"/>
      <c r="G321" s="279"/>
      <c r="H321" s="279"/>
      <c r="I321" s="279"/>
      <c r="J321" s="279"/>
      <c r="K321" s="279"/>
      <c r="L321" s="279"/>
      <c r="M321" s="279">
        <v>7217139.0584699996</v>
      </c>
      <c r="N321" s="279"/>
      <c r="O321" s="279"/>
      <c r="P321" s="279"/>
      <c r="Q321" s="279"/>
      <c r="R321" s="279"/>
      <c r="S321" s="279"/>
      <c r="T321" s="288"/>
      <c r="U321" s="349">
        <f t="shared" si="61"/>
        <v>154446.77585125802</v>
      </c>
      <c r="V321" s="483">
        <v>2026</v>
      </c>
    </row>
    <row r="322" spans="1:66" ht="12.75" customHeight="1" x14ac:dyDescent="0.2">
      <c r="A322" s="373">
        <f t="shared" si="62"/>
        <v>5</v>
      </c>
      <c r="B322" s="403" t="s">
        <v>129</v>
      </c>
      <c r="C322" s="277">
        <f t="shared" si="60"/>
        <v>7037884.1805999996</v>
      </c>
      <c r="D322" s="279"/>
      <c r="E322" s="279"/>
      <c r="F322" s="279"/>
      <c r="G322" s="279"/>
      <c r="H322" s="279"/>
      <c r="I322" s="279"/>
      <c r="J322" s="279"/>
      <c r="K322" s="279"/>
      <c r="L322" s="279"/>
      <c r="M322" s="279">
        <v>6890429</v>
      </c>
      <c r="N322" s="279"/>
      <c r="O322" s="279"/>
      <c r="P322" s="279"/>
      <c r="Q322" s="279"/>
      <c r="R322" s="279"/>
      <c r="S322" s="279"/>
      <c r="T322" s="288"/>
      <c r="U322" s="349">
        <f t="shared" si="61"/>
        <v>147455.18060000002</v>
      </c>
      <c r="V322" s="483">
        <v>2026</v>
      </c>
    </row>
    <row r="323" spans="1:66" ht="12.75" customHeight="1" x14ac:dyDescent="0.2">
      <c r="A323" s="373">
        <f t="shared" si="62"/>
        <v>6</v>
      </c>
      <c r="B323" s="348" t="s">
        <v>341</v>
      </c>
      <c r="C323" s="277">
        <f t="shared" ref="C323:C334" si="63">D323+E323+F323+G323+H323+I323+K323+M323+O323+Q323+R323+S323+T323+U323</f>
        <v>467006.2367999999</v>
      </c>
      <c r="D323" s="277"/>
      <c r="E323" s="277"/>
      <c r="F323" s="277"/>
      <c r="G323" s="277"/>
      <c r="H323" s="277"/>
      <c r="I323" s="277"/>
      <c r="J323" s="277"/>
      <c r="K323" s="277"/>
      <c r="L323" s="277"/>
      <c r="M323" s="277"/>
      <c r="N323" s="277"/>
      <c r="O323" s="277"/>
      <c r="P323" s="277"/>
      <c r="Q323" s="277"/>
      <c r="R323" s="277"/>
      <c r="S323" s="277"/>
      <c r="T323" s="266">
        <v>467006.2367999999</v>
      </c>
      <c r="U323" s="277"/>
      <c r="V323" s="483">
        <v>2026</v>
      </c>
    </row>
    <row r="324" spans="1:66" ht="12.75" customHeight="1" x14ac:dyDescent="0.2">
      <c r="A324" s="373">
        <f t="shared" si="62"/>
        <v>7</v>
      </c>
      <c r="B324" s="348" t="s">
        <v>339</v>
      </c>
      <c r="C324" s="277">
        <f t="shared" si="63"/>
        <v>498337.11360000004</v>
      </c>
      <c r="D324" s="277"/>
      <c r="E324" s="277"/>
      <c r="F324" s="277"/>
      <c r="G324" s="277"/>
      <c r="H324" s="277"/>
      <c r="I324" s="277"/>
      <c r="J324" s="277"/>
      <c r="K324" s="277"/>
      <c r="L324" s="277"/>
      <c r="M324" s="277"/>
      <c r="N324" s="277"/>
      <c r="O324" s="277"/>
      <c r="P324" s="277"/>
      <c r="Q324" s="277"/>
      <c r="R324" s="277"/>
      <c r="S324" s="277"/>
      <c r="T324" s="266">
        <v>498337.11360000004</v>
      </c>
      <c r="U324" s="277"/>
      <c r="V324" s="483">
        <v>2026</v>
      </c>
    </row>
    <row r="325" spans="1:66" ht="12.75" customHeight="1" x14ac:dyDescent="0.2">
      <c r="A325" s="373">
        <f t="shared" si="62"/>
        <v>8</v>
      </c>
      <c r="B325" s="348" t="s">
        <v>337</v>
      </c>
      <c r="C325" s="277">
        <f t="shared" si="63"/>
        <v>299244.78360000008</v>
      </c>
      <c r="D325" s="277"/>
      <c r="E325" s="277"/>
      <c r="F325" s="277"/>
      <c r="G325" s="277"/>
      <c r="H325" s="277"/>
      <c r="I325" s="277"/>
      <c r="J325" s="277"/>
      <c r="K325" s="277"/>
      <c r="L325" s="277"/>
      <c r="M325" s="277"/>
      <c r="N325" s="277"/>
      <c r="O325" s="277"/>
      <c r="P325" s="277"/>
      <c r="Q325" s="277"/>
      <c r="R325" s="277"/>
      <c r="S325" s="277"/>
      <c r="T325" s="266">
        <v>299244.78360000008</v>
      </c>
      <c r="U325" s="277"/>
      <c r="V325" s="483">
        <v>2026</v>
      </c>
    </row>
    <row r="326" spans="1:66" ht="12.75" customHeight="1" x14ac:dyDescent="0.2">
      <c r="A326" s="373">
        <f t="shared" si="62"/>
        <v>9</v>
      </c>
      <c r="B326" s="348" t="s">
        <v>335</v>
      </c>
      <c r="C326" s="277">
        <f t="shared" si="63"/>
        <v>716422.29</v>
      </c>
      <c r="D326" s="277"/>
      <c r="E326" s="277"/>
      <c r="F326" s="277"/>
      <c r="G326" s="277"/>
      <c r="H326" s="277"/>
      <c r="I326" s="277"/>
      <c r="J326" s="277"/>
      <c r="K326" s="277"/>
      <c r="L326" s="277"/>
      <c r="M326" s="277"/>
      <c r="N326" s="277"/>
      <c r="O326" s="277"/>
      <c r="P326" s="277"/>
      <c r="Q326" s="277"/>
      <c r="R326" s="277"/>
      <c r="S326" s="277"/>
      <c r="T326" s="266">
        <v>716422.29</v>
      </c>
      <c r="U326" s="277"/>
      <c r="V326" s="483">
        <v>2026</v>
      </c>
    </row>
    <row r="327" spans="1:66" ht="12.75" customHeight="1" x14ac:dyDescent="0.2">
      <c r="A327" s="516">
        <f t="shared" si="62"/>
        <v>10</v>
      </c>
      <c r="B327" s="172" t="s">
        <v>650</v>
      </c>
      <c r="C327" s="277">
        <f t="shared" si="63"/>
        <v>584687.19999999995</v>
      </c>
      <c r="D327" s="277"/>
      <c r="E327" s="277"/>
      <c r="F327" s="280"/>
      <c r="G327" s="277"/>
      <c r="H327" s="277"/>
      <c r="I327" s="277"/>
      <c r="J327" s="277"/>
      <c r="K327" s="277"/>
      <c r="L327" s="277"/>
      <c r="M327" s="277"/>
      <c r="N327" s="277"/>
      <c r="O327" s="277"/>
      <c r="P327" s="277"/>
      <c r="Q327" s="277"/>
      <c r="R327" s="277"/>
      <c r="S327" s="277"/>
      <c r="T327" s="266">
        <v>584687.19999999995</v>
      </c>
      <c r="U327" s="277"/>
      <c r="V327" s="483">
        <v>2026</v>
      </c>
    </row>
    <row r="328" spans="1:66" ht="12.75" customHeight="1" x14ac:dyDescent="0.2">
      <c r="A328" s="516">
        <f t="shared" si="62"/>
        <v>11</v>
      </c>
      <c r="B328" s="172" t="s">
        <v>634</v>
      </c>
      <c r="C328" s="277">
        <f t="shared" si="63"/>
        <v>576532.73</v>
      </c>
      <c r="D328" s="277"/>
      <c r="E328" s="277"/>
      <c r="F328" s="280"/>
      <c r="G328" s="277"/>
      <c r="H328" s="277"/>
      <c r="I328" s="277"/>
      <c r="J328" s="277"/>
      <c r="K328" s="277"/>
      <c r="L328" s="277"/>
      <c r="M328" s="277"/>
      <c r="N328" s="277"/>
      <c r="O328" s="277"/>
      <c r="P328" s="277"/>
      <c r="Q328" s="277"/>
      <c r="R328" s="277"/>
      <c r="S328" s="277"/>
      <c r="T328" s="266">
        <v>576532.73</v>
      </c>
      <c r="U328" s="277"/>
      <c r="V328" s="483">
        <v>2026</v>
      </c>
    </row>
    <row r="329" spans="1:66" ht="12.75" customHeight="1" x14ac:dyDescent="0.2">
      <c r="A329" s="516">
        <f t="shared" si="62"/>
        <v>12</v>
      </c>
      <c r="B329" s="172" t="s">
        <v>632</v>
      </c>
      <c r="C329" s="277">
        <f t="shared" si="63"/>
        <v>570074.66</v>
      </c>
      <c r="D329" s="277"/>
      <c r="E329" s="277"/>
      <c r="F329" s="280"/>
      <c r="G329" s="277"/>
      <c r="H329" s="277"/>
      <c r="I329" s="277"/>
      <c r="J329" s="277"/>
      <c r="K329" s="277"/>
      <c r="L329" s="277"/>
      <c r="M329" s="277"/>
      <c r="N329" s="277"/>
      <c r="O329" s="277"/>
      <c r="P329" s="277"/>
      <c r="Q329" s="277"/>
      <c r="R329" s="277"/>
      <c r="S329" s="277"/>
      <c r="T329" s="266">
        <v>570074.66</v>
      </c>
      <c r="U329" s="277"/>
      <c r="V329" s="483">
        <v>2026</v>
      </c>
    </row>
    <row r="330" spans="1:66" ht="12.75" customHeight="1" x14ac:dyDescent="0.2">
      <c r="A330" s="516">
        <f t="shared" si="62"/>
        <v>13</v>
      </c>
      <c r="B330" s="172" t="s">
        <v>630</v>
      </c>
      <c r="C330" s="277">
        <f t="shared" si="63"/>
        <v>952013.54999999993</v>
      </c>
      <c r="D330" s="277"/>
      <c r="E330" s="277"/>
      <c r="F330" s="280"/>
      <c r="G330" s="277"/>
      <c r="H330" s="277"/>
      <c r="I330" s="277"/>
      <c r="J330" s="277"/>
      <c r="K330" s="277"/>
      <c r="L330" s="277"/>
      <c r="M330" s="277"/>
      <c r="N330" s="277"/>
      <c r="O330" s="277"/>
      <c r="P330" s="277"/>
      <c r="Q330" s="277"/>
      <c r="R330" s="277"/>
      <c r="S330" s="277"/>
      <c r="T330" s="266">
        <v>952013.54999999993</v>
      </c>
      <c r="U330" s="277"/>
      <c r="V330" s="483">
        <v>2026</v>
      </c>
    </row>
    <row r="331" spans="1:66" ht="12.75" customHeight="1" x14ac:dyDescent="0.2">
      <c r="A331" s="516">
        <f t="shared" si="62"/>
        <v>14</v>
      </c>
      <c r="B331" s="333" t="s">
        <v>648</v>
      </c>
      <c r="C331" s="277">
        <f t="shared" si="63"/>
        <v>1289463.74</v>
      </c>
      <c r="D331" s="279"/>
      <c r="E331" s="279"/>
      <c r="F331" s="405"/>
      <c r="G331" s="279"/>
      <c r="H331" s="279"/>
      <c r="I331" s="279"/>
      <c r="J331" s="279"/>
      <c r="K331" s="279"/>
      <c r="L331" s="279"/>
      <c r="M331" s="279"/>
      <c r="N331" s="279"/>
      <c r="O331" s="279"/>
      <c r="P331" s="279"/>
      <c r="Q331" s="279"/>
      <c r="R331" s="279"/>
      <c r="S331" s="279"/>
      <c r="T331" s="288">
        <v>1289463.74</v>
      </c>
      <c r="U331" s="279"/>
      <c r="V331" s="483">
        <v>2026</v>
      </c>
    </row>
    <row r="332" spans="1:66" ht="12.75" customHeight="1" x14ac:dyDescent="0.2">
      <c r="A332" s="516">
        <f t="shared" si="62"/>
        <v>15</v>
      </c>
      <c r="B332" s="333" t="s">
        <v>646</v>
      </c>
      <c r="C332" s="277">
        <f t="shared" si="63"/>
        <v>1265633.4200000002</v>
      </c>
      <c r="D332" s="279"/>
      <c r="E332" s="279"/>
      <c r="F332" s="405"/>
      <c r="G332" s="279"/>
      <c r="H332" s="279"/>
      <c r="I332" s="279"/>
      <c r="J332" s="279"/>
      <c r="K332" s="279"/>
      <c r="L332" s="279"/>
      <c r="M332" s="279"/>
      <c r="N332" s="279"/>
      <c r="O332" s="279"/>
      <c r="P332" s="279"/>
      <c r="Q332" s="279"/>
      <c r="R332" s="279"/>
      <c r="S332" s="279"/>
      <c r="T332" s="288">
        <v>1265633.4200000002</v>
      </c>
      <c r="U332" s="279"/>
      <c r="V332" s="483">
        <v>2026</v>
      </c>
    </row>
    <row r="333" spans="1:66" ht="12.75" customHeight="1" x14ac:dyDescent="0.2">
      <c r="A333" s="516">
        <f t="shared" si="62"/>
        <v>16</v>
      </c>
      <c r="B333" s="333" t="s">
        <v>640</v>
      </c>
      <c r="C333" s="277">
        <f t="shared" si="63"/>
        <v>1046900.55</v>
      </c>
      <c r="D333" s="279"/>
      <c r="E333" s="279"/>
      <c r="F333" s="405"/>
      <c r="G333" s="279"/>
      <c r="H333" s="279"/>
      <c r="I333" s="279"/>
      <c r="J333" s="279"/>
      <c r="K333" s="279"/>
      <c r="L333" s="279"/>
      <c r="M333" s="279"/>
      <c r="N333" s="279"/>
      <c r="O333" s="279"/>
      <c r="P333" s="279"/>
      <c r="Q333" s="279"/>
      <c r="R333" s="279"/>
      <c r="S333" s="279"/>
      <c r="T333" s="288">
        <v>1046900.55</v>
      </c>
      <c r="U333" s="279"/>
      <c r="V333" s="483">
        <v>2026</v>
      </c>
    </row>
    <row r="334" spans="1:66" ht="12.75" customHeight="1" x14ac:dyDescent="0.2">
      <c r="A334" s="516">
        <f t="shared" si="62"/>
        <v>17</v>
      </c>
      <c r="B334" s="333" t="s">
        <v>628</v>
      </c>
      <c r="C334" s="277">
        <f t="shared" si="63"/>
        <v>835619.42999999993</v>
      </c>
      <c r="D334" s="279"/>
      <c r="E334" s="279"/>
      <c r="F334" s="405"/>
      <c r="G334" s="279"/>
      <c r="H334" s="279"/>
      <c r="I334" s="279"/>
      <c r="J334" s="279"/>
      <c r="K334" s="279"/>
      <c r="L334" s="279"/>
      <c r="M334" s="279"/>
      <c r="N334" s="279"/>
      <c r="O334" s="279"/>
      <c r="P334" s="279"/>
      <c r="Q334" s="279"/>
      <c r="R334" s="279"/>
      <c r="S334" s="279"/>
      <c r="T334" s="288">
        <v>835619.42999999993</v>
      </c>
      <c r="U334" s="279"/>
      <c r="V334" s="483">
        <v>2026</v>
      </c>
    </row>
    <row r="335" spans="1:66" ht="12.75" customHeight="1" x14ac:dyDescent="0.2">
      <c r="A335" s="600" t="s">
        <v>1115</v>
      </c>
      <c r="B335" s="601"/>
      <c r="C335" s="220">
        <f>SUM(C318:C334)</f>
        <v>45481657.792773202</v>
      </c>
      <c r="D335" s="220">
        <f t="shared" ref="D335:U335" si="64">SUM(D318:D334)</f>
        <v>0</v>
      </c>
      <c r="E335" s="220">
        <f t="shared" si="64"/>
        <v>0</v>
      </c>
      <c r="F335" s="220">
        <f t="shared" si="64"/>
        <v>0</v>
      </c>
      <c r="G335" s="220">
        <f t="shared" si="64"/>
        <v>0</v>
      </c>
      <c r="H335" s="220">
        <f t="shared" si="64"/>
        <v>0</v>
      </c>
      <c r="I335" s="220">
        <f t="shared" si="64"/>
        <v>0</v>
      </c>
      <c r="J335" s="220">
        <f t="shared" si="64"/>
        <v>0</v>
      </c>
      <c r="K335" s="220">
        <f t="shared" si="64"/>
        <v>0</v>
      </c>
      <c r="L335" s="220">
        <f t="shared" si="64"/>
        <v>0</v>
      </c>
      <c r="M335" s="220">
        <f t="shared" si="64"/>
        <v>35617507.429775998</v>
      </c>
      <c r="N335" s="220">
        <f t="shared" si="64"/>
        <v>0</v>
      </c>
      <c r="O335" s="220">
        <f t="shared" si="64"/>
        <v>0</v>
      </c>
      <c r="P335" s="220">
        <f t="shared" si="64"/>
        <v>0</v>
      </c>
      <c r="Q335" s="220">
        <f t="shared" si="64"/>
        <v>0</v>
      </c>
      <c r="R335" s="220">
        <f t="shared" si="64"/>
        <v>0</v>
      </c>
      <c r="S335" s="220">
        <f t="shared" si="64"/>
        <v>0</v>
      </c>
      <c r="T335" s="220">
        <f t="shared" si="64"/>
        <v>9101935.7039999999</v>
      </c>
      <c r="U335" s="220">
        <f t="shared" si="64"/>
        <v>762214.65899720648</v>
      </c>
      <c r="V335" s="224"/>
    </row>
    <row r="336" spans="1:66" ht="12.75" customHeight="1" x14ac:dyDescent="0.2">
      <c r="A336" s="373">
        <v>1</v>
      </c>
      <c r="B336" s="403" t="s">
        <v>1431</v>
      </c>
      <c r="C336" s="277">
        <f t="shared" ref="C336:C338" si="65">D336+E336+F336+G336+H336+I336+K336+M336+O336+Q336+R336+S336+T336+U336</f>
        <v>9727377.4622000009</v>
      </c>
      <c r="D336" s="279"/>
      <c r="E336" s="279"/>
      <c r="F336" s="279"/>
      <c r="G336" s="279"/>
      <c r="H336" s="279"/>
      <c r="I336" s="279"/>
      <c r="J336" s="279"/>
      <c r="K336" s="279"/>
      <c r="L336" s="279"/>
      <c r="M336" s="279">
        <v>9523573</v>
      </c>
      <c r="N336" s="279"/>
      <c r="O336" s="279"/>
      <c r="P336" s="279"/>
      <c r="Q336" s="279"/>
      <c r="R336" s="279"/>
      <c r="S336" s="279"/>
      <c r="T336" s="288"/>
      <c r="U336" s="349">
        <f t="shared" ref="U336:U338" si="66">(D336+E336+F336+G336+H336+I336+M336+O336+Q336+R336+S336)*2.14%</f>
        <v>203804.46220000001</v>
      </c>
      <c r="V336" s="483">
        <v>2027</v>
      </c>
      <c r="W336" s="365"/>
      <c r="X336" s="365"/>
      <c r="Y336" s="365"/>
      <c r="Z336" s="365"/>
      <c r="AA336" s="365"/>
      <c r="AB336" s="365"/>
      <c r="AC336" s="365"/>
      <c r="AD336" s="365"/>
      <c r="AE336" s="365"/>
      <c r="AF336" s="365"/>
      <c r="AG336" s="365"/>
      <c r="AH336" s="365"/>
      <c r="AI336" s="365"/>
      <c r="AJ336" s="365"/>
      <c r="AK336" s="365"/>
      <c r="AL336" s="365"/>
      <c r="AM336" s="365"/>
      <c r="AN336" s="365"/>
      <c r="AO336" s="365"/>
      <c r="AP336" s="365"/>
      <c r="AQ336" s="365"/>
      <c r="AR336" s="365"/>
      <c r="AS336" s="365"/>
      <c r="AT336" s="365"/>
      <c r="AU336" s="365"/>
      <c r="AV336" s="365"/>
      <c r="AW336" s="365"/>
      <c r="AX336" s="365"/>
      <c r="AY336" s="365"/>
      <c r="AZ336" s="365"/>
      <c r="BA336" s="365"/>
      <c r="BB336" s="365"/>
      <c r="BC336" s="365"/>
      <c r="BD336" s="365"/>
      <c r="BE336" s="365"/>
      <c r="BF336" s="365"/>
      <c r="BG336" s="365"/>
      <c r="BH336" s="365"/>
      <c r="BI336" s="365"/>
      <c r="BJ336" s="365"/>
      <c r="BK336" s="365"/>
      <c r="BL336" s="365"/>
      <c r="BM336" s="365"/>
      <c r="BN336" s="365"/>
    </row>
    <row r="337" spans="1:66" ht="12.75" customHeight="1" x14ac:dyDescent="0.2">
      <c r="A337" s="373">
        <f>A336+1</f>
        <v>2</v>
      </c>
      <c r="B337" s="403" t="s">
        <v>1433</v>
      </c>
      <c r="C337" s="277">
        <f t="shared" si="65"/>
        <v>6543016.6212579953</v>
      </c>
      <c r="D337" s="279"/>
      <c r="E337" s="279"/>
      <c r="F337" s="279"/>
      <c r="G337" s="279"/>
      <c r="H337" s="279"/>
      <c r="I337" s="279"/>
      <c r="J337" s="279"/>
      <c r="K337" s="279"/>
      <c r="L337" s="279"/>
      <c r="M337" s="279">
        <v>6405929.7251399988</v>
      </c>
      <c r="N337" s="279"/>
      <c r="O337" s="279"/>
      <c r="P337" s="279"/>
      <c r="Q337" s="279"/>
      <c r="R337" s="279"/>
      <c r="S337" s="279"/>
      <c r="T337" s="288"/>
      <c r="U337" s="349">
        <f t="shared" si="66"/>
        <v>137086.89611799599</v>
      </c>
      <c r="V337" s="483">
        <v>2027</v>
      </c>
      <c r="W337" s="365"/>
      <c r="X337" s="365"/>
      <c r="Y337" s="365"/>
      <c r="Z337" s="365"/>
      <c r="AA337" s="365"/>
      <c r="AB337" s="365"/>
      <c r="AC337" s="365"/>
      <c r="AD337" s="365"/>
      <c r="AE337" s="365"/>
      <c r="AF337" s="365"/>
      <c r="AG337" s="365"/>
      <c r="AH337" s="365"/>
      <c r="AI337" s="365"/>
      <c r="AJ337" s="365"/>
      <c r="AK337" s="365"/>
      <c r="AL337" s="365"/>
      <c r="AM337" s="365"/>
      <c r="AN337" s="365"/>
      <c r="AO337" s="365"/>
      <c r="AP337" s="365"/>
      <c r="AQ337" s="365"/>
      <c r="AR337" s="365"/>
      <c r="AS337" s="365"/>
      <c r="AT337" s="365"/>
      <c r="AU337" s="365"/>
      <c r="AV337" s="365"/>
      <c r="AW337" s="365"/>
      <c r="AX337" s="365"/>
      <c r="AY337" s="365"/>
      <c r="AZ337" s="365"/>
      <c r="BA337" s="365"/>
      <c r="BB337" s="365"/>
      <c r="BC337" s="365"/>
      <c r="BD337" s="365"/>
      <c r="BE337" s="365"/>
      <c r="BF337" s="365"/>
      <c r="BG337" s="365"/>
      <c r="BH337" s="365"/>
      <c r="BI337" s="365"/>
      <c r="BJ337" s="365"/>
      <c r="BK337" s="365"/>
      <c r="BL337" s="365"/>
      <c r="BM337" s="365"/>
      <c r="BN337" s="365"/>
    </row>
    <row r="338" spans="1:66" ht="12.75" customHeight="1" x14ac:dyDescent="0.2">
      <c r="A338" s="373">
        <f t="shared" ref="A338:A360" si="67">A337+1</f>
        <v>3</v>
      </c>
      <c r="B338" s="403" t="s">
        <v>1435</v>
      </c>
      <c r="C338" s="277">
        <f t="shared" si="65"/>
        <v>11803617.0768</v>
      </c>
      <c r="D338" s="279"/>
      <c r="E338" s="279"/>
      <c r="F338" s="279"/>
      <c r="G338" s="279"/>
      <c r="H338" s="279"/>
      <c r="I338" s="279"/>
      <c r="J338" s="279"/>
      <c r="K338" s="279"/>
      <c r="L338" s="279"/>
      <c r="M338" s="279">
        <v>11556312</v>
      </c>
      <c r="N338" s="279"/>
      <c r="O338" s="279"/>
      <c r="P338" s="279"/>
      <c r="Q338" s="279"/>
      <c r="R338" s="279"/>
      <c r="S338" s="279"/>
      <c r="T338" s="288"/>
      <c r="U338" s="349">
        <f t="shared" si="66"/>
        <v>247305.07680000004</v>
      </c>
      <c r="V338" s="483">
        <v>2027</v>
      </c>
      <c r="W338" s="365"/>
      <c r="X338" s="365"/>
      <c r="Y338" s="365"/>
      <c r="Z338" s="365"/>
      <c r="AA338" s="365"/>
      <c r="AB338" s="365"/>
      <c r="AC338" s="365"/>
      <c r="AD338" s="365"/>
      <c r="AE338" s="365"/>
      <c r="AF338" s="365"/>
      <c r="AG338" s="365"/>
      <c r="AH338" s="365"/>
      <c r="AI338" s="365"/>
      <c r="AJ338" s="365"/>
      <c r="AK338" s="365"/>
      <c r="AL338" s="365"/>
      <c r="AM338" s="365"/>
      <c r="AN338" s="365"/>
      <c r="AO338" s="365"/>
      <c r="AP338" s="365"/>
      <c r="AQ338" s="365"/>
      <c r="AR338" s="365"/>
      <c r="AS338" s="365"/>
      <c r="AT338" s="365"/>
      <c r="AU338" s="365"/>
      <c r="AV338" s="365"/>
      <c r="AW338" s="365"/>
      <c r="AX338" s="365"/>
      <c r="AY338" s="365"/>
      <c r="AZ338" s="365"/>
      <c r="BA338" s="365"/>
      <c r="BB338" s="365"/>
      <c r="BC338" s="365"/>
      <c r="BD338" s="365"/>
      <c r="BE338" s="365"/>
      <c r="BF338" s="365"/>
      <c r="BG338" s="365"/>
      <c r="BH338" s="365"/>
      <c r="BI338" s="365"/>
      <c r="BJ338" s="365"/>
      <c r="BK338" s="365"/>
      <c r="BL338" s="365"/>
      <c r="BM338" s="365"/>
      <c r="BN338" s="365"/>
    </row>
    <row r="339" spans="1:66" ht="12.75" customHeight="1" x14ac:dyDescent="0.2">
      <c r="A339" s="373">
        <f t="shared" si="67"/>
        <v>4</v>
      </c>
      <c r="B339" s="403" t="s">
        <v>1437</v>
      </c>
      <c r="C339" s="277">
        <f t="shared" ref="C339:C340" si="68">D339+E339+F339+G339+H339+I339+K339+M339+O339+Q339+R339+S339+T339+U339</f>
        <v>9126718.6786000002</v>
      </c>
      <c r="D339" s="279"/>
      <c r="E339" s="279"/>
      <c r="F339" s="279"/>
      <c r="G339" s="279"/>
      <c r="H339" s="279"/>
      <c r="I339" s="279"/>
      <c r="J339" s="279"/>
      <c r="K339" s="279"/>
      <c r="L339" s="279"/>
      <c r="M339" s="279">
        <v>8935499</v>
      </c>
      <c r="N339" s="279"/>
      <c r="O339" s="279"/>
      <c r="P339" s="279"/>
      <c r="Q339" s="279"/>
      <c r="R339" s="279"/>
      <c r="S339" s="279"/>
      <c r="T339" s="288"/>
      <c r="U339" s="349">
        <f t="shared" ref="U339:U340" si="69">(D339+E339+F339+G339+H339+I339+M339+O339+Q339+R339+S339)*2.14%</f>
        <v>191219.67860000001</v>
      </c>
      <c r="V339" s="483">
        <v>2027</v>
      </c>
    </row>
    <row r="340" spans="1:66" ht="12.75" customHeight="1" x14ac:dyDescent="0.2">
      <c r="A340" s="373">
        <f t="shared" si="67"/>
        <v>5</v>
      </c>
      <c r="B340" s="403" t="s">
        <v>1444</v>
      </c>
      <c r="C340" s="277">
        <f t="shared" si="68"/>
        <v>7153008.2174000004</v>
      </c>
      <c r="D340" s="279"/>
      <c r="E340" s="279"/>
      <c r="F340" s="279"/>
      <c r="G340" s="279"/>
      <c r="H340" s="279"/>
      <c r="I340" s="279"/>
      <c r="J340" s="279"/>
      <c r="K340" s="279"/>
      <c r="L340" s="279"/>
      <c r="M340" s="279">
        <v>7003141</v>
      </c>
      <c r="N340" s="279"/>
      <c r="O340" s="279"/>
      <c r="P340" s="279"/>
      <c r="Q340" s="279"/>
      <c r="R340" s="279"/>
      <c r="S340" s="279"/>
      <c r="T340" s="288"/>
      <c r="U340" s="349">
        <f t="shared" si="69"/>
        <v>149867.21740000002</v>
      </c>
      <c r="V340" s="483">
        <v>2027</v>
      </c>
    </row>
    <row r="341" spans="1:66" ht="12.75" customHeight="1" x14ac:dyDescent="0.2">
      <c r="A341" s="373">
        <f t="shared" si="67"/>
        <v>6</v>
      </c>
      <c r="B341" s="348" t="s">
        <v>652</v>
      </c>
      <c r="C341" s="277">
        <f t="shared" ref="C341:C360" si="70">D341+E341+F341+G341+H341+I341+K341+M341+O341+Q341+R341+S341+T341+U341</f>
        <v>504006.84720000008</v>
      </c>
      <c r="D341" s="277"/>
      <c r="E341" s="277"/>
      <c r="F341" s="280"/>
      <c r="G341" s="277"/>
      <c r="H341" s="277"/>
      <c r="I341" s="277"/>
      <c r="J341" s="277"/>
      <c r="K341" s="277"/>
      <c r="L341" s="277"/>
      <c r="M341" s="277"/>
      <c r="N341" s="277"/>
      <c r="O341" s="277"/>
      <c r="P341" s="277"/>
      <c r="Q341" s="277"/>
      <c r="R341" s="277"/>
      <c r="S341" s="277"/>
      <c r="T341" s="266">
        <v>504006.84720000008</v>
      </c>
      <c r="U341" s="277"/>
      <c r="V341" s="483">
        <v>2027</v>
      </c>
    </row>
    <row r="342" spans="1:66" ht="12.75" customHeight="1" x14ac:dyDescent="0.2">
      <c r="A342" s="373">
        <f t="shared" si="67"/>
        <v>7</v>
      </c>
      <c r="B342" s="348" t="s">
        <v>642</v>
      </c>
      <c r="C342" s="277">
        <f t="shared" si="70"/>
        <v>573286.04999999993</v>
      </c>
      <c r="D342" s="277"/>
      <c r="E342" s="277"/>
      <c r="F342" s="280"/>
      <c r="G342" s="277"/>
      <c r="H342" s="277"/>
      <c r="I342" s="277"/>
      <c r="J342" s="277"/>
      <c r="K342" s="277"/>
      <c r="L342" s="277"/>
      <c r="M342" s="277"/>
      <c r="N342" s="277"/>
      <c r="O342" s="277"/>
      <c r="P342" s="277"/>
      <c r="Q342" s="277"/>
      <c r="R342" s="277"/>
      <c r="S342" s="277"/>
      <c r="T342" s="266">
        <v>573286.04999999993</v>
      </c>
      <c r="U342" s="277"/>
      <c r="V342" s="483">
        <v>2027</v>
      </c>
    </row>
    <row r="343" spans="1:66" ht="12.75" customHeight="1" x14ac:dyDescent="0.2">
      <c r="A343" s="373">
        <f t="shared" si="67"/>
        <v>8</v>
      </c>
      <c r="B343" s="348" t="s">
        <v>644</v>
      </c>
      <c r="C343" s="277">
        <f t="shared" si="70"/>
        <v>827979.40500000003</v>
      </c>
      <c r="D343" s="277"/>
      <c r="E343" s="277"/>
      <c r="F343" s="280"/>
      <c r="G343" s="277"/>
      <c r="H343" s="277"/>
      <c r="I343" s="277"/>
      <c r="J343" s="277"/>
      <c r="K343" s="277"/>
      <c r="L343" s="277"/>
      <c r="M343" s="277"/>
      <c r="N343" s="277"/>
      <c r="O343" s="277"/>
      <c r="P343" s="277"/>
      <c r="Q343" s="277"/>
      <c r="R343" s="277"/>
      <c r="S343" s="277"/>
      <c r="T343" s="266">
        <v>827979.40500000003</v>
      </c>
      <c r="U343" s="277"/>
      <c r="V343" s="483">
        <v>2027</v>
      </c>
    </row>
    <row r="344" spans="1:66" ht="12.75" customHeight="1" x14ac:dyDescent="0.2">
      <c r="A344" s="373">
        <f t="shared" si="67"/>
        <v>9</v>
      </c>
      <c r="B344" s="348" t="s">
        <v>656</v>
      </c>
      <c r="C344" s="277">
        <f t="shared" si="70"/>
        <v>632936.61450000003</v>
      </c>
      <c r="D344" s="277"/>
      <c r="E344" s="277"/>
      <c r="F344" s="280"/>
      <c r="G344" s="277"/>
      <c r="H344" s="277"/>
      <c r="I344" s="277"/>
      <c r="J344" s="277"/>
      <c r="K344" s="277"/>
      <c r="L344" s="277"/>
      <c r="M344" s="277"/>
      <c r="N344" s="277"/>
      <c r="O344" s="277"/>
      <c r="P344" s="277"/>
      <c r="Q344" s="277"/>
      <c r="R344" s="277"/>
      <c r="S344" s="277"/>
      <c r="T344" s="266">
        <v>632936.61450000003</v>
      </c>
      <c r="U344" s="277"/>
      <c r="V344" s="483">
        <v>2027</v>
      </c>
    </row>
    <row r="345" spans="1:66" ht="12.75" customHeight="1" x14ac:dyDescent="0.2">
      <c r="A345" s="373">
        <f t="shared" si="67"/>
        <v>10</v>
      </c>
      <c r="B345" s="348" t="s">
        <v>636</v>
      </c>
      <c r="C345" s="277">
        <f t="shared" si="70"/>
        <v>473294.52720000007</v>
      </c>
      <c r="D345" s="277"/>
      <c r="E345" s="277"/>
      <c r="F345" s="280"/>
      <c r="G345" s="277"/>
      <c r="H345" s="277"/>
      <c r="I345" s="277"/>
      <c r="J345" s="277"/>
      <c r="K345" s="277"/>
      <c r="L345" s="277"/>
      <c r="M345" s="277"/>
      <c r="N345" s="277"/>
      <c r="O345" s="277"/>
      <c r="P345" s="277"/>
      <c r="Q345" s="277"/>
      <c r="R345" s="277"/>
      <c r="S345" s="277"/>
      <c r="T345" s="266">
        <v>473294.52720000007</v>
      </c>
      <c r="U345" s="277"/>
      <c r="V345" s="483">
        <v>2027</v>
      </c>
    </row>
    <row r="346" spans="1:66" ht="12.75" customHeight="1" x14ac:dyDescent="0.2">
      <c r="A346" s="373">
        <f t="shared" si="67"/>
        <v>11</v>
      </c>
      <c r="B346" s="680" t="s">
        <v>664</v>
      </c>
      <c r="C346" s="277">
        <f t="shared" si="70"/>
        <v>592872.44520000007</v>
      </c>
      <c r="D346" s="161"/>
      <c r="E346" s="161"/>
      <c r="F346" s="277"/>
      <c r="G346" s="161"/>
      <c r="H346" s="277"/>
      <c r="I346" s="161"/>
      <c r="J346" s="277"/>
      <c r="K346" s="277"/>
      <c r="L346" s="277"/>
      <c r="M346" s="161"/>
      <c r="N346" s="277"/>
      <c r="O346" s="161"/>
      <c r="P346" s="277"/>
      <c r="Q346" s="161"/>
      <c r="R346" s="277"/>
      <c r="S346" s="277"/>
      <c r="T346" s="266">
        <v>592872.44520000007</v>
      </c>
      <c r="U346" s="662"/>
      <c r="V346" s="483">
        <v>2027</v>
      </c>
    </row>
    <row r="347" spans="1:66" ht="12.75" customHeight="1" x14ac:dyDescent="0.2">
      <c r="A347" s="373">
        <f t="shared" si="67"/>
        <v>12</v>
      </c>
      <c r="B347" s="348" t="s">
        <v>638</v>
      </c>
      <c r="C347" s="277">
        <f t="shared" si="70"/>
        <v>730471.79249999998</v>
      </c>
      <c r="D347" s="277"/>
      <c r="E347" s="277"/>
      <c r="F347" s="280"/>
      <c r="G347" s="277"/>
      <c r="H347" s="277"/>
      <c r="I347" s="277"/>
      <c r="J347" s="277"/>
      <c r="K347" s="277"/>
      <c r="L347" s="277"/>
      <c r="M347" s="277"/>
      <c r="N347" s="277"/>
      <c r="O347" s="277"/>
      <c r="P347" s="277"/>
      <c r="Q347" s="277"/>
      <c r="R347" s="277"/>
      <c r="S347" s="277"/>
      <c r="T347" s="266">
        <v>730471.79249999998</v>
      </c>
      <c r="U347" s="277"/>
      <c r="V347" s="483">
        <v>2027</v>
      </c>
    </row>
    <row r="348" spans="1:66" ht="12.75" customHeight="1" x14ac:dyDescent="0.2">
      <c r="A348" s="373">
        <f t="shared" si="67"/>
        <v>13</v>
      </c>
      <c r="B348" s="348" t="s">
        <v>654</v>
      </c>
      <c r="C348" s="277">
        <f t="shared" si="70"/>
        <v>505055.87279999995</v>
      </c>
      <c r="D348" s="277"/>
      <c r="E348" s="277"/>
      <c r="F348" s="280"/>
      <c r="G348" s="277"/>
      <c r="H348" s="277"/>
      <c r="I348" s="277"/>
      <c r="J348" s="277"/>
      <c r="K348" s="277"/>
      <c r="L348" s="277"/>
      <c r="M348" s="277"/>
      <c r="N348" s="277"/>
      <c r="O348" s="277"/>
      <c r="P348" s="277"/>
      <c r="Q348" s="277"/>
      <c r="R348" s="277"/>
      <c r="S348" s="277"/>
      <c r="T348" s="266">
        <v>505055.87279999995</v>
      </c>
      <c r="U348" s="277"/>
      <c r="V348" s="483">
        <v>2027</v>
      </c>
    </row>
    <row r="349" spans="1:66" ht="12.75" customHeight="1" x14ac:dyDescent="0.2">
      <c r="A349" s="373">
        <f t="shared" si="67"/>
        <v>14</v>
      </c>
      <c r="B349" s="348" t="s">
        <v>662</v>
      </c>
      <c r="C349" s="277">
        <f t="shared" si="70"/>
        <v>317562.41800000001</v>
      </c>
      <c r="D349" s="277"/>
      <c r="E349" s="277"/>
      <c r="F349" s="280"/>
      <c r="G349" s="277"/>
      <c r="H349" s="277"/>
      <c r="I349" s="277"/>
      <c r="J349" s="277"/>
      <c r="K349" s="277"/>
      <c r="L349" s="277"/>
      <c r="M349" s="277"/>
      <c r="N349" s="277"/>
      <c r="O349" s="277"/>
      <c r="P349" s="277"/>
      <c r="Q349" s="277"/>
      <c r="R349" s="277"/>
      <c r="S349" s="277"/>
      <c r="T349" s="266">
        <v>317562.41800000001</v>
      </c>
      <c r="U349" s="277"/>
      <c r="V349" s="483">
        <v>2027</v>
      </c>
    </row>
    <row r="350" spans="1:66" ht="12.75" customHeight="1" x14ac:dyDescent="0.2">
      <c r="A350" s="373">
        <f t="shared" si="67"/>
        <v>15</v>
      </c>
      <c r="B350" s="348" t="s">
        <v>660</v>
      </c>
      <c r="C350" s="277">
        <f t="shared" si="70"/>
        <v>552651.45599999989</v>
      </c>
      <c r="D350" s="277"/>
      <c r="E350" s="277"/>
      <c r="F350" s="280"/>
      <c r="G350" s="277"/>
      <c r="H350" s="277"/>
      <c r="I350" s="277"/>
      <c r="J350" s="277"/>
      <c r="K350" s="277"/>
      <c r="L350" s="277"/>
      <c r="M350" s="277"/>
      <c r="N350" s="277"/>
      <c r="O350" s="277"/>
      <c r="P350" s="277"/>
      <c r="Q350" s="277"/>
      <c r="R350" s="277"/>
      <c r="S350" s="277"/>
      <c r="T350" s="266">
        <v>552651.45599999989</v>
      </c>
      <c r="U350" s="277"/>
      <c r="V350" s="483">
        <v>2027</v>
      </c>
    </row>
    <row r="351" spans="1:66" ht="12.75" customHeight="1" x14ac:dyDescent="0.2">
      <c r="A351" s="373">
        <f t="shared" si="67"/>
        <v>16</v>
      </c>
      <c r="B351" s="348" t="s">
        <v>658</v>
      </c>
      <c r="C351" s="277">
        <f t="shared" si="70"/>
        <v>555952.67200000002</v>
      </c>
      <c r="D351" s="277"/>
      <c r="E351" s="277"/>
      <c r="F351" s="280"/>
      <c r="G351" s="277"/>
      <c r="H351" s="277"/>
      <c r="I351" s="277"/>
      <c r="J351" s="277"/>
      <c r="K351" s="277"/>
      <c r="L351" s="277"/>
      <c r="M351" s="277"/>
      <c r="N351" s="277"/>
      <c r="O351" s="277"/>
      <c r="P351" s="277"/>
      <c r="Q351" s="277"/>
      <c r="R351" s="277"/>
      <c r="S351" s="277"/>
      <c r="T351" s="266">
        <v>555952.67200000002</v>
      </c>
      <c r="U351" s="277"/>
      <c r="V351" s="483">
        <v>2027</v>
      </c>
    </row>
    <row r="352" spans="1:66" ht="12.75" customHeight="1" x14ac:dyDescent="0.2">
      <c r="A352" s="373">
        <f t="shared" si="67"/>
        <v>17</v>
      </c>
      <c r="B352" s="348" t="s">
        <v>626</v>
      </c>
      <c r="C352" s="277">
        <f t="shared" si="70"/>
        <v>193487.67240000001</v>
      </c>
      <c r="D352" s="277"/>
      <c r="E352" s="277"/>
      <c r="F352" s="280"/>
      <c r="G352" s="277"/>
      <c r="H352" s="277"/>
      <c r="I352" s="277"/>
      <c r="J352" s="277"/>
      <c r="K352" s="277"/>
      <c r="L352" s="277"/>
      <c r="M352" s="277"/>
      <c r="N352" s="277"/>
      <c r="O352" s="277"/>
      <c r="P352" s="277"/>
      <c r="Q352" s="277"/>
      <c r="R352" s="277"/>
      <c r="S352" s="277"/>
      <c r="T352" s="266">
        <v>193487.67240000001</v>
      </c>
      <c r="U352" s="277"/>
      <c r="V352" s="483">
        <v>2027</v>
      </c>
    </row>
    <row r="353" spans="1:66" ht="12.75" customHeight="1" x14ac:dyDescent="0.2">
      <c r="A353" s="516">
        <f t="shared" si="67"/>
        <v>18</v>
      </c>
      <c r="B353" s="333" t="s">
        <v>1007</v>
      </c>
      <c r="C353" s="277">
        <f t="shared" si="70"/>
        <v>1008881.91</v>
      </c>
      <c r="D353" s="277"/>
      <c r="E353" s="277"/>
      <c r="F353" s="279"/>
      <c r="G353" s="277"/>
      <c r="H353" s="279"/>
      <c r="I353" s="277"/>
      <c r="J353" s="279"/>
      <c r="K353" s="279"/>
      <c r="L353" s="279"/>
      <c r="M353" s="277"/>
      <c r="N353" s="279"/>
      <c r="O353" s="277"/>
      <c r="P353" s="279"/>
      <c r="Q353" s="277"/>
      <c r="R353" s="279"/>
      <c r="S353" s="279"/>
      <c r="T353" s="288">
        <v>1008881.91</v>
      </c>
      <c r="U353" s="277"/>
      <c r="V353" s="483">
        <v>2027</v>
      </c>
    </row>
    <row r="354" spans="1:66" ht="12.75" customHeight="1" x14ac:dyDescent="0.2">
      <c r="A354" s="516">
        <f t="shared" si="67"/>
        <v>19</v>
      </c>
      <c r="B354" s="172" t="s">
        <v>1011</v>
      </c>
      <c r="C354" s="277">
        <f t="shared" si="70"/>
        <v>559946.42999999993</v>
      </c>
      <c r="D354" s="277"/>
      <c r="E354" s="277"/>
      <c r="F354" s="277"/>
      <c r="G354" s="277"/>
      <c r="H354" s="277"/>
      <c r="I354" s="277"/>
      <c r="J354" s="277"/>
      <c r="K354" s="277"/>
      <c r="L354" s="277"/>
      <c r="M354" s="277"/>
      <c r="N354" s="277"/>
      <c r="O354" s="277"/>
      <c r="P354" s="277"/>
      <c r="Q354" s="277"/>
      <c r="R354" s="277"/>
      <c r="S354" s="277"/>
      <c r="T354" s="266">
        <v>559946.42999999993</v>
      </c>
      <c r="U354" s="277"/>
      <c r="V354" s="483">
        <v>2027</v>
      </c>
    </row>
    <row r="355" spans="1:66" ht="12.75" customHeight="1" x14ac:dyDescent="0.2">
      <c r="A355" s="516">
        <f t="shared" si="67"/>
        <v>20</v>
      </c>
      <c r="B355" s="172" t="s">
        <v>1001</v>
      </c>
      <c r="C355" s="277">
        <f t="shared" si="70"/>
        <v>1255896.3</v>
      </c>
      <c r="D355" s="277"/>
      <c r="E355" s="277"/>
      <c r="F355" s="277"/>
      <c r="G355" s="277"/>
      <c r="H355" s="277"/>
      <c r="I355" s="277"/>
      <c r="J355" s="277"/>
      <c r="K355" s="277"/>
      <c r="L355" s="277"/>
      <c r="M355" s="277"/>
      <c r="N355" s="277"/>
      <c r="O355" s="277"/>
      <c r="P355" s="277"/>
      <c r="Q355" s="277"/>
      <c r="R355" s="277"/>
      <c r="S355" s="277"/>
      <c r="T355" s="266">
        <v>1255896.3</v>
      </c>
      <c r="U355" s="277"/>
      <c r="V355" s="483">
        <v>2027</v>
      </c>
    </row>
    <row r="356" spans="1:66" ht="12.75" customHeight="1" x14ac:dyDescent="0.2">
      <c r="A356" s="516">
        <f t="shared" si="67"/>
        <v>21</v>
      </c>
      <c r="B356" s="172" t="s">
        <v>999</v>
      </c>
      <c r="C356" s="277">
        <f t="shared" si="70"/>
        <v>577556.14</v>
      </c>
      <c r="D356" s="277"/>
      <c r="E356" s="277"/>
      <c r="F356" s="277"/>
      <c r="G356" s="277"/>
      <c r="H356" s="277"/>
      <c r="I356" s="277"/>
      <c r="J356" s="277"/>
      <c r="K356" s="277"/>
      <c r="L356" s="277"/>
      <c r="M356" s="277"/>
      <c r="N356" s="277"/>
      <c r="O356" s="277"/>
      <c r="P356" s="277"/>
      <c r="Q356" s="277"/>
      <c r="R356" s="277"/>
      <c r="S356" s="277"/>
      <c r="T356" s="266">
        <v>577556.14</v>
      </c>
      <c r="U356" s="277"/>
      <c r="V356" s="483">
        <v>2027</v>
      </c>
    </row>
    <row r="357" spans="1:66" ht="12.75" customHeight="1" x14ac:dyDescent="0.2">
      <c r="A357" s="373">
        <f t="shared" si="67"/>
        <v>22</v>
      </c>
      <c r="B357" s="348" t="s">
        <v>1003</v>
      </c>
      <c r="C357" s="277">
        <f t="shared" si="70"/>
        <v>271645.1262</v>
      </c>
      <c r="D357" s="277"/>
      <c r="E357" s="277"/>
      <c r="F357" s="277"/>
      <c r="G357" s="277"/>
      <c r="H357" s="277"/>
      <c r="I357" s="277"/>
      <c r="J357" s="277"/>
      <c r="K357" s="277"/>
      <c r="L357" s="277"/>
      <c r="M357" s="277"/>
      <c r="N357" s="277"/>
      <c r="O357" s="277"/>
      <c r="P357" s="277"/>
      <c r="Q357" s="277"/>
      <c r="R357" s="277"/>
      <c r="S357" s="277"/>
      <c r="T357" s="266">
        <v>271645.1262</v>
      </c>
      <c r="U357" s="277"/>
      <c r="V357" s="483">
        <v>2027</v>
      </c>
    </row>
    <row r="358" spans="1:66" ht="12.75" customHeight="1" x14ac:dyDescent="0.2">
      <c r="A358" s="516">
        <f t="shared" si="67"/>
        <v>23</v>
      </c>
      <c r="B358" s="172" t="s">
        <v>1015</v>
      </c>
      <c r="C358" s="277">
        <f t="shared" si="70"/>
        <v>517144.64400000003</v>
      </c>
      <c r="D358" s="277"/>
      <c r="E358" s="277"/>
      <c r="F358" s="277"/>
      <c r="G358" s="277"/>
      <c r="H358" s="277"/>
      <c r="I358" s="277"/>
      <c r="J358" s="277"/>
      <c r="K358" s="277"/>
      <c r="L358" s="277"/>
      <c r="M358" s="277"/>
      <c r="N358" s="277"/>
      <c r="O358" s="277"/>
      <c r="P358" s="277"/>
      <c r="Q358" s="277"/>
      <c r="R358" s="277"/>
      <c r="S358" s="277"/>
      <c r="T358" s="266">
        <v>517144.64400000003</v>
      </c>
      <c r="U358" s="277"/>
      <c r="V358" s="483">
        <v>2027</v>
      </c>
    </row>
    <row r="359" spans="1:66" ht="12.75" customHeight="1" x14ac:dyDescent="0.2">
      <c r="A359" s="516">
        <f t="shared" si="67"/>
        <v>24</v>
      </c>
      <c r="B359" s="172" t="s">
        <v>1013</v>
      </c>
      <c r="C359" s="277">
        <f t="shared" si="70"/>
        <v>1374079.9575000003</v>
      </c>
      <c r="D359" s="277"/>
      <c r="E359" s="277"/>
      <c r="F359" s="277"/>
      <c r="G359" s="277"/>
      <c r="H359" s="277"/>
      <c r="I359" s="277"/>
      <c r="J359" s="277"/>
      <c r="K359" s="277"/>
      <c r="L359" s="277"/>
      <c r="M359" s="277"/>
      <c r="N359" s="277"/>
      <c r="O359" s="277"/>
      <c r="P359" s="277"/>
      <c r="Q359" s="277"/>
      <c r="R359" s="277"/>
      <c r="S359" s="277"/>
      <c r="T359" s="266">
        <v>1374079.9575000003</v>
      </c>
      <c r="U359" s="277"/>
      <c r="V359" s="483">
        <v>2027</v>
      </c>
    </row>
    <row r="360" spans="1:66" ht="12.75" customHeight="1" x14ac:dyDescent="0.2">
      <c r="A360" s="516">
        <f t="shared" si="67"/>
        <v>25</v>
      </c>
      <c r="B360" s="172" t="s">
        <v>995</v>
      </c>
      <c r="C360" s="277">
        <f t="shared" si="70"/>
        <v>1222163.28</v>
      </c>
      <c r="D360" s="277"/>
      <c r="E360" s="277"/>
      <c r="F360" s="277"/>
      <c r="G360" s="277"/>
      <c r="H360" s="277"/>
      <c r="I360" s="277"/>
      <c r="J360" s="277"/>
      <c r="K360" s="277"/>
      <c r="L360" s="277"/>
      <c r="M360" s="277"/>
      <c r="N360" s="277"/>
      <c r="O360" s="277"/>
      <c r="P360" s="277"/>
      <c r="Q360" s="277"/>
      <c r="R360" s="277"/>
      <c r="S360" s="277"/>
      <c r="T360" s="266">
        <v>1222163.28</v>
      </c>
      <c r="U360" s="277"/>
      <c r="V360" s="483">
        <v>2027</v>
      </c>
    </row>
    <row r="361" spans="1:66" ht="12.75" customHeight="1" x14ac:dyDescent="0.2">
      <c r="A361" s="600" t="s">
        <v>1116</v>
      </c>
      <c r="B361" s="601"/>
      <c r="C361" s="220">
        <f>SUM(C336:C360)</f>
        <v>57600609.616757981</v>
      </c>
      <c r="D361" s="220">
        <f t="shared" ref="D361:U361" si="71">SUM(D336:D360)</f>
        <v>0</v>
      </c>
      <c r="E361" s="220">
        <f t="shared" si="71"/>
        <v>0</v>
      </c>
      <c r="F361" s="220">
        <f t="shared" si="71"/>
        <v>0</v>
      </c>
      <c r="G361" s="220">
        <f t="shared" si="71"/>
        <v>0</v>
      </c>
      <c r="H361" s="220">
        <f t="shared" si="71"/>
        <v>0</v>
      </c>
      <c r="I361" s="220">
        <f t="shared" si="71"/>
        <v>0</v>
      </c>
      <c r="J361" s="220">
        <f t="shared" si="71"/>
        <v>0</v>
      </c>
      <c r="K361" s="220">
        <f t="shared" si="71"/>
        <v>0</v>
      </c>
      <c r="L361" s="220">
        <f t="shared" si="71"/>
        <v>0</v>
      </c>
      <c r="M361" s="220">
        <f t="shared" si="71"/>
        <v>43424454.725139998</v>
      </c>
      <c r="N361" s="220">
        <f t="shared" si="71"/>
        <v>0</v>
      </c>
      <c r="O361" s="220">
        <f t="shared" si="71"/>
        <v>0</v>
      </c>
      <c r="P361" s="220">
        <f t="shared" si="71"/>
        <v>0</v>
      </c>
      <c r="Q361" s="220">
        <f t="shared" si="71"/>
        <v>0</v>
      </c>
      <c r="R361" s="220">
        <f t="shared" si="71"/>
        <v>0</v>
      </c>
      <c r="S361" s="220">
        <f t="shared" si="71"/>
        <v>0</v>
      </c>
      <c r="T361" s="220">
        <f t="shared" si="71"/>
        <v>13246871.560499998</v>
      </c>
      <c r="U361" s="220">
        <f t="shared" si="71"/>
        <v>929283.33111799601</v>
      </c>
      <c r="V361" s="224"/>
    </row>
    <row r="362" spans="1:66" ht="12.75" customHeight="1" x14ac:dyDescent="0.2">
      <c r="A362" s="598" t="s">
        <v>47</v>
      </c>
      <c r="B362" s="599"/>
      <c r="C362" s="72">
        <f t="shared" ref="C362" si="72">D362+E362+F362+G362+H362+I362+K362+M362+O362+Q362+R362+S362+T362+U362</f>
        <v>138455509.84333521</v>
      </c>
      <c r="D362" s="72">
        <f t="shared" ref="D362:U362" si="73">D317+D335+D361</f>
        <v>0</v>
      </c>
      <c r="E362" s="72">
        <f t="shared" si="73"/>
        <v>0</v>
      </c>
      <c r="F362" s="72">
        <f t="shared" si="73"/>
        <v>0</v>
      </c>
      <c r="G362" s="72">
        <f t="shared" si="73"/>
        <v>333254</v>
      </c>
      <c r="H362" s="72">
        <f t="shared" si="73"/>
        <v>0</v>
      </c>
      <c r="I362" s="72">
        <f t="shared" si="73"/>
        <v>0</v>
      </c>
      <c r="J362" s="72">
        <f t="shared" si="73"/>
        <v>0</v>
      </c>
      <c r="K362" s="72">
        <f t="shared" si="73"/>
        <v>0</v>
      </c>
      <c r="L362" s="72">
        <f t="shared" si="73"/>
        <v>0</v>
      </c>
      <c r="M362" s="72">
        <f t="shared" si="73"/>
        <v>109589384.014916</v>
      </c>
      <c r="N362" s="72">
        <f t="shared" si="73"/>
        <v>0</v>
      </c>
      <c r="O362" s="72">
        <f t="shared" si="73"/>
        <v>0</v>
      </c>
      <c r="P362" s="72">
        <f t="shared" si="73"/>
        <v>0</v>
      </c>
      <c r="Q362" s="72">
        <f t="shared" si="73"/>
        <v>910071</v>
      </c>
      <c r="R362" s="72">
        <f t="shared" si="73"/>
        <v>0</v>
      </c>
      <c r="S362" s="72">
        <f t="shared" si="73"/>
        <v>0</v>
      </c>
      <c r="T362" s="154">
        <f t="shared" si="73"/>
        <v>25285228.259899996</v>
      </c>
      <c r="U362" s="72">
        <f t="shared" si="73"/>
        <v>2337572.5685192025</v>
      </c>
      <c r="V362" s="73"/>
    </row>
    <row r="363" spans="1:66" ht="12.75" customHeight="1" x14ac:dyDescent="0.2">
      <c r="A363" s="681" t="s">
        <v>72</v>
      </c>
      <c r="B363" s="682"/>
      <c r="C363" s="408"/>
      <c r="D363" s="408"/>
      <c r="E363" s="408"/>
      <c r="F363" s="408"/>
      <c r="G363" s="408"/>
      <c r="H363" s="408"/>
      <c r="I363" s="408"/>
      <c r="J363" s="481"/>
      <c r="K363" s="481"/>
      <c r="L363" s="482"/>
      <c r="M363" s="408"/>
      <c r="N363" s="481"/>
      <c r="O363" s="481"/>
      <c r="P363" s="408"/>
      <c r="Q363" s="408"/>
      <c r="R363" s="408"/>
      <c r="S363" s="408"/>
      <c r="T363" s="408"/>
      <c r="U363" s="408"/>
      <c r="V363" s="483"/>
    </row>
    <row r="364" spans="1:66" ht="12.75" customHeight="1" x14ac:dyDescent="0.2">
      <c r="A364" s="372">
        <v>1</v>
      </c>
      <c r="B364" s="403" t="s">
        <v>1468</v>
      </c>
      <c r="C364" s="277">
        <f t="shared" ref="C364:C371" si="74">D364+E364+F364+G364+H364+I364+K364+M364+O364+Q364+R364+S364+T364+U364</f>
        <v>589072.61868000007</v>
      </c>
      <c r="D364" s="279"/>
      <c r="E364" s="279"/>
      <c r="F364" s="279"/>
      <c r="G364" s="279"/>
      <c r="H364" s="279"/>
      <c r="I364" s="279"/>
      <c r="J364" s="279"/>
      <c r="K364" s="279"/>
      <c r="L364" s="279"/>
      <c r="M364" s="279"/>
      <c r="N364" s="279"/>
      <c r="O364" s="279"/>
      <c r="P364" s="279"/>
      <c r="Q364" s="279"/>
      <c r="R364" s="279"/>
      <c r="S364" s="279"/>
      <c r="T364" s="288">
        <v>589072.61868000007</v>
      </c>
      <c r="U364" s="349"/>
      <c r="V364" s="483">
        <v>2025</v>
      </c>
    </row>
    <row r="365" spans="1:66" ht="12.75" customHeight="1" x14ac:dyDescent="0.2">
      <c r="A365" s="372">
        <f>A364+1</f>
        <v>2</v>
      </c>
      <c r="B365" s="403" t="s">
        <v>1470</v>
      </c>
      <c r="C365" s="277">
        <f t="shared" si="74"/>
        <v>699448.85400000005</v>
      </c>
      <c r="D365" s="279"/>
      <c r="E365" s="279"/>
      <c r="F365" s="279"/>
      <c r="G365" s="279"/>
      <c r="H365" s="279"/>
      <c r="I365" s="279"/>
      <c r="J365" s="279"/>
      <c r="K365" s="279"/>
      <c r="L365" s="279"/>
      <c r="M365" s="279"/>
      <c r="N365" s="279"/>
      <c r="O365" s="279"/>
      <c r="P365" s="279"/>
      <c r="Q365" s="279"/>
      <c r="R365" s="279"/>
      <c r="S365" s="279"/>
      <c r="T365" s="288">
        <v>699448.85400000005</v>
      </c>
      <c r="U365" s="279"/>
      <c r="V365" s="483">
        <v>2025</v>
      </c>
    </row>
    <row r="366" spans="1:66" ht="12.75" customHeight="1" x14ac:dyDescent="0.2">
      <c r="A366" s="372">
        <f t="shared" ref="A366:A371" si="75">A365+1</f>
        <v>3</v>
      </c>
      <c r="B366" s="403" t="s">
        <v>1472</v>
      </c>
      <c r="C366" s="277">
        <f t="shared" ref="C366" si="76">D366+E366+F366+G366+H366+I366+K366+M366+O366+Q366+R366+S366+T366+U366</f>
        <v>14277548.346128996</v>
      </c>
      <c r="D366" s="279"/>
      <c r="E366" s="279"/>
      <c r="F366" s="279"/>
      <c r="G366" s="279"/>
      <c r="H366" s="279"/>
      <c r="I366" s="279"/>
      <c r="J366" s="279"/>
      <c r="K366" s="279"/>
      <c r="L366" s="279"/>
      <c r="M366" s="279">
        <v>13741561.734999998</v>
      </c>
      <c r="N366" s="279"/>
      <c r="O366" s="279"/>
      <c r="P366" s="279"/>
      <c r="Q366" s="279"/>
      <c r="R366" s="279"/>
      <c r="S366" s="279"/>
      <c r="T366" s="288">
        <v>241917.19</v>
      </c>
      <c r="U366" s="349">
        <f t="shared" ref="U366" si="77">(D366+E366+F366+G366+H366+I366+M366+O366+Q366+R366+S366)*2.14%</f>
        <v>294069.42112899997</v>
      </c>
      <c r="V366" s="483">
        <v>2025</v>
      </c>
      <c r="W366" s="365"/>
      <c r="X366" s="365"/>
      <c r="Y366" s="365"/>
      <c r="Z366" s="365"/>
      <c r="AA366" s="365"/>
      <c r="AB366" s="365"/>
      <c r="AC366" s="365"/>
      <c r="AD366" s="365"/>
      <c r="AE366" s="365"/>
      <c r="AF366" s="365"/>
      <c r="AG366" s="365"/>
      <c r="AH366" s="365"/>
      <c r="AI366" s="365"/>
      <c r="AJ366" s="365"/>
      <c r="AK366" s="365"/>
      <c r="AL366" s="365"/>
      <c r="AM366" s="365"/>
      <c r="AN366" s="365"/>
      <c r="AO366" s="365"/>
      <c r="AP366" s="365"/>
      <c r="AQ366" s="365"/>
      <c r="AR366" s="365"/>
      <c r="AS366" s="365"/>
      <c r="AT366" s="365"/>
      <c r="AU366" s="365"/>
      <c r="AV366" s="365"/>
      <c r="AW366" s="365"/>
      <c r="AX366" s="365"/>
      <c r="AY366" s="365"/>
      <c r="AZ366" s="365"/>
      <c r="BA366" s="365"/>
      <c r="BB366" s="365"/>
      <c r="BC366" s="365"/>
      <c r="BD366" s="365"/>
      <c r="BE366" s="365"/>
      <c r="BF366" s="365"/>
      <c r="BG366" s="365"/>
      <c r="BH366" s="365"/>
      <c r="BI366" s="365"/>
      <c r="BJ366" s="365"/>
      <c r="BK366" s="365"/>
      <c r="BL366" s="365"/>
      <c r="BM366" s="365"/>
      <c r="BN366" s="365"/>
    </row>
    <row r="367" spans="1:66" ht="12.75" customHeight="1" x14ac:dyDescent="0.2">
      <c r="A367" s="372">
        <f t="shared" si="75"/>
        <v>4</v>
      </c>
      <c r="B367" s="403" t="s">
        <v>1474</v>
      </c>
      <c r="C367" s="277">
        <f t="shared" ref="C367" si="78">D367+E367+F367+G367+H367+I367+K367+M367+O367+Q367+R367+S367+T367+U367</f>
        <v>13048433.092665</v>
      </c>
      <c r="D367" s="279"/>
      <c r="E367" s="279"/>
      <c r="F367" s="279"/>
      <c r="G367" s="279"/>
      <c r="H367" s="279"/>
      <c r="I367" s="279"/>
      <c r="J367" s="279"/>
      <c r="K367" s="279"/>
      <c r="L367" s="279"/>
      <c r="M367" s="279">
        <v>12535662.975</v>
      </c>
      <c r="N367" s="279"/>
      <c r="O367" s="279"/>
      <c r="P367" s="279"/>
      <c r="Q367" s="279"/>
      <c r="R367" s="279"/>
      <c r="S367" s="279"/>
      <c r="T367" s="288">
        <v>244506.93</v>
      </c>
      <c r="U367" s="349">
        <f t="shared" ref="U367" si="79">(D367+E367+F367+G367+H367+I367+M367+O367+Q367+R367+S367)*2.14%</f>
        <v>268263.18766500003</v>
      </c>
      <c r="V367" s="483">
        <v>2025</v>
      </c>
      <c r="W367" s="365"/>
      <c r="X367" s="365"/>
      <c r="Y367" s="365"/>
      <c r="Z367" s="365"/>
      <c r="AA367" s="365"/>
      <c r="AB367" s="365"/>
      <c r="AC367" s="365"/>
      <c r="AD367" s="365"/>
      <c r="AE367" s="365"/>
      <c r="AF367" s="365"/>
      <c r="AG367" s="365"/>
      <c r="AH367" s="365"/>
      <c r="AI367" s="365"/>
      <c r="AJ367" s="365"/>
      <c r="AK367" s="365"/>
      <c r="AL367" s="365"/>
      <c r="AM367" s="365"/>
      <c r="AN367" s="365"/>
      <c r="AO367" s="365"/>
      <c r="AP367" s="365"/>
      <c r="AQ367" s="365"/>
      <c r="AR367" s="365"/>
      <c r="AS367" s="365"/>
      <c r="AT367" s="365"/>
      <c r="AU367" s="365"/>
      <c r="AV367" s="365"/>
      <c r="AW367" s="365"/>
      <c r="AX367" s="365"/>
      <c r="AY367" s="365"/>
      <c r="AZ367" s="365"/>
      <c r="BA367" s="365"/>
      <c r="BB367" s="365"/>
      <c r="BC367" s="365"/>
      <c r="BD367" s="365"/>
      <c r="BE367" s="365"/>
      <c r="BF367" s="365"/>
      <c r="BG367" s="365"/>
      <c r="BH367" s="365"/>
      <c r="BI367" s="365"/>
      <c r="BJ367" s="365"/>
      <c r="BK367" s="365"/>
      <c r="BL367" s="365"/>
      <c r="BM367" s="365"/>
      <c r="BN367" s="365"/>
    </row>
    <row r="368" spans="1:66" ht="12.75" customHeight="1" x14ac:dyDescent="0.2">
      <c r="A368" s="372">
        <f t="shared" si="75"/>
        <v>5</v>
      </c>
      <c r="B368" s="403" t="s">
        <v>1475</v>
      </c>
      <c r="C368" s="277">
        <f t="shared" si="74"/>
        <v>507686.80871999997</v>
      </c>
      <c r="D368" s="279"/>
      <c r="E368" s="279"/>
      <c r="F368" s="279"/>
      <c r="G368" s="279"/>
      <c r="H368" s="279"/>
      <c r="I368" s="279"/>
      <c r="J368" s="279"/>
      <c r="K368" s="279"/>
      <c r="L368" s="279"/>
      <c r="M368" s="279"/>
      <c r="N368" s="279"/>
      <c r="O368" s="279"/>
      <c r="P368" s="279"/>
      <c r="Q368" s="279"/>
      <c r="R368" s="279"/>
      <c r="S368" s="279"/>
      <c r="T368" s="288">
        <v>507686.80871999997</v>
      </c>
      <c r="U368" s="349"/>
      <c r="V368" s="483">
        <v>2025</v>
      </c>
    </row>
    <row r="369" spans="1:66" ht="12.75" customHeight="1" x14ac:dyDescent="0.2">
      <c r="A369" s="372">
        <f t="shared" si="75"/>
        <v>6</v>
      </c>
      <c r="B369" s="403" t="s">
        <v>1480</v>
      </c>
      <c r="C369" s="277">
        <f t="shared" si="74"/>
        <v>7400506.013441598</v>
      </c>
      <c r="D369" s="279"/>
      <c r="E369" s="279"/>
      <c r="F369" s="279"/>
      <c r="G369" s="279"/>
      <c r="H369" s="279"/>
      <c r="I369" s="279"/>
      <c r="J369" s="279"/>
      <c r="K369" s="279"/>
      <c r="L369" s="279"/>
      <c r="M369" s="349">
        <v>7167577.5439999988</v>
      </c>
      <c r="N369" s="279"/>
      <c r="O369" s="279"/>
      <c r="P369" s="279"/>
      <c r="Q369" s="279"/>
      <c r="R369" s="279"/>
      <c r="S369" s="279"/>
      <c r="T369" s="288">
        <v>79542.31</v>
      </c>
      <c r="U369" s="349">
        <f t="shared" ref="U369" si="80">(D369+E369+F369+G369+H369+I369+M369+O369+Q369+R369+S369)*2.14%</f>
        <v>153386.1594416</v>
      </c>
      <c r="V369" s="483">
        <v>2025</v>
      </c>
    </row>
    <row r="370" spans="1:66" ht="12.75" customHeight="1" x14ac:dyDescent="0.2">
      <c r="A370" s="372">
        <f t="shared" si="75"/>
        <v>7</v>
      </c>
      <c r="B370" s="403" t="s">
        <v>1482</v>
      </c>
      <c r="C370" s="277">
        <f t="shared" si="74"/>
        <v>501071.99687999999</v>
      </c>
      <c r="D370" s="279"/>
      <c r="E370" s="279"/>
      <c r="F370" s="279"/>
      <c r="G370" s="279"/>
      <c r="H370" s="279"/>
      <c r="I370" s="279"/>
      <c r="J370" s="279"/>
      <c r="K370" s="279"/>
      <c r="L370" s="279"/>
      <c r="M370" s="279"/>
      <c r="N370" s="279"/>
      <c r="O370" s="279"/>
      <c r="P370" s="279"/>
      <c r="Q370" s="279"/>
      <c r="R370" s="279"/>
      <c r="S370" s="279"/>
      <c r="T370" s="288">
        <v>501071.99687999999</v>
      </c>
      <c r="U370" s="349"/>
      <c r="V370" s="483">
        <v>2025</v>
      </c>
    </row>
    <row r="371" spans="1:66" ht="12.75" customHeight="1" x14ac:dyDescent="0.2">
      <c r="A371" s="372">
        <f t="shared" si="75"/>
        <v>8</v>
      </c>
      <c r="B371" s="380" t="s">
        <v>1693</v>
      </c>
      <c r="C371" s="277">
        <f t="shared" si="74"/>
        <v>169867.68949143001</v>
      </c>
      <c r="D371" s="279"/>
      <c r="E371" s="279"/>
      <c r="F371" s="279"/>
      <c r="G371" s="279"/>
      <c r="H371" s="279"/>
      <c r="I371" s="279"/>
      <c r="J371" s="279"/>
      <c r="K371" s="279"/>
      <c r="L371" s="279"/>
      <c r="M371" s="279"/>
      <c r="N371" s="279"/>
      <c r="O371" s="279"/>
      <c r="P371" s="279"/>
      <c r="Q371" s="279"/>
      <c r="R371" s="279"/>
      <c r="S371" s="279"/>
      <c r="T371" s="288">
        <v>169867.68949143001</v>
      </c>
      <c r="U371" s="349"/>
      <c r="V371" s="483">
        <v>2025</v>
      </c>
      <c r="W371" s="359"/>
      <c r="X371" s="359"/>
      <c r="Y371" s="359"/>
      <c r="Z371" s="359"/>
      <c r="AA371" s="359"/>
      <c r="AB371" s="359"/>
      <c r="AC371" s="359"/>
      <c r="AD371" s="359"/>
      <c r="AE371" s="359"/>
      <c r="AF371" s="359"/>
      <c r="AG371" s="359"/>
      <c r="AH371" s="359"/>
      <c r="AI371" s="359"/>
      <c r="AJ371" s="359"/>
      <c r="AK371" s="359"/>
      <c r="AL371" s="359"/>
      <c r="AM371" s="359"/>
      <c r="AN371" s="359"/>
      <c r="AO371" s="359"/>
      <c r="AP371" s="359"/>
      <c r="AQ371" s="359"/>
      <c r="AR371" s="359"/>
      <c r="AS371" s="359"/>
      <c r="AT371" s="359"/>
      <c r="AU371" s="359"/>
      <c r="AV371" s="359"/>
      <c r="AW371" s="359"/>
      <c r="AX371" s="359"/>
      <c r="AY371" s="359"/>
      <c r="AZ371" s="359"/>
      <c r="BA371" s="359"/>
      <c r="BB371" s="359"/>
      <c r="BC371" s="359"/>
      <c r="BD371" s="359"/>
      <c r="BE371" s="359"/>
      <c r="BF371" s="359"/>
      <c r="BG371" s="359"/>
      <c r="BH371" s="359"/>
      <c r="BI371" s="359"/>
      <c r="BJ371" s="359"/>
      <c r="BK371" s="359"/>
      <c r="BL371" s="359"/>
      <c r="BM371" s="359"/>
      <c r="BN371" s="359"/>
    </row>
    <row r="372" spans="1:66" ht="12.75" customHeight="1" x14ac:dyDescent="0.2">
      <c r="A372" s="600" t="s">
        <v>1117</v>
      </c>
      <c r="B372" s="601"/>
      <c r="C372" s="220">
        <f t="shared" ref="C372:U372" si="81">SUM(C364:C371)</f>
        <v>37193635.420007028</v>
      </c>
      <c r="D372" s="220">
        <f t="shared" si="81"/>
        <v>0</v>
      </c>
      <c r="E372" s="220">
        <f t="shared" si="81"/>
        <v>0</v>
      </c>
      <c r="F372" s="220">
        <f t="shared" si="81"/>
        <v>0</v>
      </c>
      <c r="G372" s="220">
        <f t="shared" si="81"/>
        <v>0</v>
      </c>
      <c r="H372" s="220">
        <f t="shared" si="81"/>
        <v>0</v>
      </c>
      <c r="I372" s="220">
        <f t="shared" si="81"/>
        <v>0</v>
      </c>
      <c r="J372" s="220">
        <f t="shared" si="81"/>
        <v>0</v>
      </c>
      <c r="K372" s="220">
        <f t="shared" si="81"/>
        <v>0</v>
      </c>
      <c r="L372" s="220">
        <f t="shared" si="81"/>
        <v>0</v>
      </c>
      <c r="M372" s="220">
        <f t="shared" si="81"/>
        <v>33444802.253999997</v>
      </c>
      <c r="N372" s="220">
        <f t="shared" si="81"/>
        <v>0</v>
      </c>
      <c r="O372" s="220">
        <f t="shared" si="81"/>
        <v>0</v>
      </c>
      <c r="P372" s="220">
        <f t="shared" si="81"/>
        <v>0</v>
      </c>
      <c r="Q372" s="220">
        <f t="shared" si="81"/>
        <v>0</v>
      </c>
      <c r="R372" s="220">
        <f t="shared" si="81"/>
        <v>0</v>
      </c>
      <c r="S372" s="220">
        <f t="shared" si="81"/>
        <v>0</v>
      </c>
      <c r="T372" s="220">
        <f t="shared" si="81"/>
        <v>3033114.3977714297</v>
      </c>
      <c r="U372" s="220">
        <f t="shared" si="81"/>
        <v>715718.76823559997</v>
      </c>
      <c r="V372" s="224"/>
    </row>
    <row r="373" spans="1:66" ht="12.75" customHeight="1" x14ac:dyDescent="0.2">
      <c r="A373" s="372">
        <v>1</v>
      </c>
      <c r="B373" s="403" t="s">
        <v>345</v>
      </c>
      <c r="C373" s="277">
        <f>D373+E373+F373+G373+H373+I373+K373+M373+O373+Q373+R373+S373+T373+U373</f>
        <v>3124890.1940982677</v>
      </c>
      <c r="D373" s="279"/>
      <c r="E373" s="279"/>
      <c r="F373" s="279"/>
      <c r="G373" s="279"/>
      <c r="H373" s="279"/>
      <c r="I373" s="279"/>
      <c r="J373" s="279"/>
      <c r="K373" s="279"/>
      <c r="L373" s="279"/>
      <c r="M373" s="279">
        <v>2709952.9756199997</v>
      </c>
      <c r="N373" s="279"/>
      <c r="O373" s="279"/>
      <c r="P373" s="279"/>
      <c r="Q373" s="279"/>
      <c r="R373" s="279"/>
      <c r="S373" s="279"/>
      <c r="T373" s="288">
        <v>356944.22480000003</v>
      </c>
      <c r="U373" s="349">
        <f>(D373+E373+F373+G373+H373+I373+M373+O373+Q373+R373+S373)*2.14%</f>
        <v>57992.993678268002</v>
      </c>
      <c r="V373" s="483">
        <v>2026</v>
      </c>
    </row>
    <row r="374" spans="1:66" ht="12.75" customHeight="1" x14ac:dyDescent="0.2">
      <c r="A374" s="465">
        <v>2</v>
      </c>
      <c r="B374" s="447" t="s">
        <v>347</v>
      </c>
      <c r="C374" s="277">
        <f>D374+E374+F374+G374+H374+I374+K374+M374+O374+Q374+R374+S374+T374+U374</f>
        <v>3090928.0748340758</v>
      </c>
      <c r="D374" s="279"/>
      <c r="E374" s="279"/>
      <c r="F374" s="279"/>
      <c r="G374" s="279"/>
      <c r="H374" s="279"/>
      <c r="I374" s="279"/>
      <c r="J374" s="279"/>
      <c r="K374" s="279"/>
      <c r="L374" s="279"/>
      <c r="M374" s="279">
        <v>2679821.4623400001</v>
      </c>
      <c r="N374" s="279"/>
      <c r="O374" s="279"/>
      <c r="P374" s="279"/>
      <c r="Q374" s="279"/>
      <c r="R374" s="279"/>
      <c r="S374" s="279"/>
      <c r="T374" s="288">
        <v>353758.43319999997</v>
      </c>
      <c r="U374" s="349">
        <f>(D374+E374+F374+G374+H374+I374+M374+O374+Q374+R374+S374)*2.14%</f>
        <v>57348.179294076006</v>
      </c>
      <c r="V374" s="483">
        <v>2026</v>
      </c>
    </row>
    <row r="375" spans="1:66" ht="12.75" customHeight="1" x14ac:dyDescent="0.2">
      <c r="A375" s="465">
        <v>3</v>
      </c>
      <c r="B375" s="447" t="s">
        <v>1693</v>
      </c>
      <c r="C375" s="277">
        <f>D375+E375+F375+G375+H375+I375+K375+M375+O375+Q375+R375+S375+T375+U375</f>
        <v>5783428.6015515532</v>
      </c>
      <c r="D375" s="277"/>
      <c r="E375" s="277"/>
      <c r="F375" s="277"/>
      <c r="G375" s="277"/>
      <c r="H375" s="277"/>
      <c r="I375" s="277"/>
      <c r="J375" s="277"/>
      <c r="K375" s="277"/>
      <c r="L375" s="277"/>
      <c r="M375" s="277">
        <v>5662256.316381</v>
      </c>
      <c r="N375" s="277"/>
      <c r="O375" s="277"/>
      <c r="P375" s="277"/>
      <c r="Q375" s="277"/>
      <c r="R375" s="277"/>
      <c r="S375" s="277"/>
      <c r="T375" s="266"/>
      <c r="U375" s="349">
        <f>(D375+E375+F375+G375+H375+I375+M375+O375+Q375+R375+S375)*2.14%</f>
        <v>121172.28517055341</v>
      </c>
      <c r="V375" s="483">
        <v>2026</v>
      </c>
      <c r="W375" s="357"/>
      <c r="X375" s="357"/>
      <c r="Y375" s="357"/>
      <c r="Z375" s="357"/>
      <c r="AA375" s="357"/>
      <c r="AB375" s="357"/>
      <c r="AC375" s="357"/>
      <c r="AD375" s="357"/>
      <c r="AE375" s="357"/>
      <c r="AF375" s="357"/>
      <c r="AG375" s="357"/>
      <c r="AH375" s="357"/>
      <c r="AI375" s="357"/>
      <c r="AJ375" s="357"/>
      <c r="AK375" s="357"/>
      <c r="AL375" s="357"/>
      <c r="AM375" s="357"/>
      <c r="AN375" s="357"/>
      <c r="AO375" s="357"/>
      <c r="AP375" s="357"/>
      <c r="AQ375" s="357"/>
      <c r="AR375" s="357"/>
      <c r="AS375" s="357"/>
      <c r="AT375" s="357"/>
      <c r="AU375" s="357"/>
      <c r="AV375" s="357"/>
      <c r="AW375" s="357"/>
      <c r="AX375" s="357"/>
      <c r="AY375" s="357"/>
      <c r="AZ375" s="357"/>
      <c r="BA375" s="357"/>
      <c r="BB375" s="357"/>
      <c r="BC375" s="357"/>
      <c r="BD375" s="357"/>
      <c r="BE375" s="357"/>
      <c r="BF375" s="357"/>
      <c r="BG375" s="357"/>
      <c r="BH375" s="357"/>
      <c r="BI375" s="357"/>
      <c r="BJ375" s="357"/>
      <c r="BK375" s="357"/>
      <c r="BL375" s="357"/>
      <c r="BM375" s="357"/>
      <c r="BN375" s="357"/>
    </row>
    <row r="376" spans="1:66" ht="12.75" customHeight="1" x14ac:dyDescent="0.2">
      <c r="A376" s="465">
        <v>4</v>
      </c>
      <c r="B376" s="447" t="s">
        <v>666</v>
      </c>
      <c r="C376" s="277">
        <f>D376+E376+F376+G376+H376+I376+K376+M376+O376+Q376+R376+S376+T376+U376</f>
        <v>14153908.443370331</v>
      </c>
      <c r="D376" s="279"/>
      <c r="E376" s="279"/>
      <c r="F376" s="279"/>
      <c r="G376" s="279"/>
      <c r="H376" s="279"/>
      <c r="I376" s="279"/>
      <c r="J376" s="279"/>
      <c r="K376" s="279"/>
      <c r="L376" s="279"/>
      <c r="M376" s="279">
        <v>12809306.778314402</v>
      </c>
      <c r="N376" s="279"/>
      <c r="O376" s="279"/>
      <c r="P376" s="279"/>
      <c r="Q376" s="279"/>
      <c r="R376" s="279"/>
      <c r="S376" s="279"/>
      <c r="T376" s="288">
        <v>1070482.5</v>
      </c>
      <c r="U376" s="349">
        <f>(D376+E376+F376+G376+H376+I376+M376+O376+Q376+R376+S376)*2.14%</f>
        <v>274119.16505592823</v>
      </c>
      <c r="V376" s="483">
        <v>2026</v>
      </c>
      <c r="W376" s="359"/>
      <c r="X376" s="359"/>
      <c r="Y376" s="359"/>
      <c r="Z376" s="359"/>
      <c r="AA376" s="359"/>
      <c r="AB376" s="359"/>
      <c r="AC376" s="359"/>
      <c r="AD376" s="359"/>
      <c r="AE376" s="359"/>
      <c r="AF376" s="359"/>
      <c r="AG376" s="359"/>
      <c r="AH376" s="359"/>
      <c r="AI376" s="359"/>
      <c r="AJ376" s="359"/>
      <c r="AK376" s="359"/>
      <c r="AL376" s="359"/>
      <c r="AM376" s="359"/>
      <c r="AN376" s="359"/>
      <c r="AO376" s="359"/>
      <c r="AP376" s="359"/>
      <c r="AQ376" s="359"/>
      <c r="AR376" s="359"/>
      <c r="AS376" s="359"/>
      <c r="AT376" s="359"/>
      <c r="AU376" s="359"/>
      <c r="AV376" s="359"/>
      <c r="AW376" s="359"/>
      <c r="AX376" s="359"/>
      <c r="AY376" s="359"/>
      <c r="AZ376" s="359"/>
      <c r="BA376" s="359"/>
      <c r="BB376" s="359"/>
      <c r="BC376" s="359"/>
      <c r="BD376" s="359"/>
      <c r="BE376" s="359"/>
      <c r="BF376" s="359"/>
      <c r="BG376" s="359"/>
      <c r="BH376" s="359"/>
      <c r="BI376" s="359"/>
      <c r="BJ376" s="359"/>
      <c r="BK376" s="359"/>
      <c r="BL376" s="359"/>
      <c r="BM376" s="359"/>
      <c r="BN376" s="359"/>
    </row>
    <row r="377" spans="1:66" ht="12.75" customHeight="1" x14ac:dyDescent="0.2">
      <c r="A377" s="602" t="s">
        <v>1118</v>
      </c>
      <c r="B377" s="602"/>
      <c r="C377" s="220">
        <f>SUM(C373:C376)</f>
        <v>26153155.313854229</v>
      </c>
      <c r="D377" s="220">
        <f t="shared" ref="D377:U377" si="82">SUM(D373:D376)</f>
        <v>0</v>
      </c>
      <c r="E377" s="220">
        <f t="shared" si="82"/>
        <v>0</v>
      </c>
      <c r="F377" s="220">
        <f t="shared" si="82"/>
        <v>0</v>
      </c>
      <c r="G377" s="220">
        <f t="shared" si="82"/>
        <v>0</v>
      </c>
      <c r="H377" s="220">
        <f t="shared" si="82"/>
        <v>0</v>
      </c>
      <c r="I377" s="220">
        <f t="shared" si="82"/>
        <v>0</v>
      </c>
      <c r="J377" s="220">
        <f t="shared" si="82"/>
        <v>0</v>
      </c>
      <c r="K377" s="220">
        <f t="shared" si="82"/>
        <v>0</v>
      </c>
      <c r="L377" s="220">
        <f t="shared" si="82"/>
        <v>0</v>
      </c>
      <c r="M377" s="220">
        <f t="shared" si="82"/>
        <v>23861337.532655403</v>
      </c>
      <c r="N377" s="220">
        <f t="shared" si="82"/>
        <v>0</v>
      </c>
      <c r="O377" s="220">
        <f t="shared" si="82"/>
        <v>0</v>
      </c>
      <c r="P377" s="220">
        <f t="shared" si="82"/>
        <v>0</v>
      </c>
      <c r="Q377" s="220">
        <f t="shared" si="82"/>
        <v>0</v>
      </c>
      <c r="R377" s="220">
        <f t="shared" si="82"/>
        <v>0</v>
      </c>
      <c r="S377" s="220">
        <f t="shared" si="82"/>
        <v>0</v>
      </c>
      <c r="T377" s="220">
        <f t="shared" si="82"/>
        <v>1781185.1580000001</v>
      </c>
      <c r="U377" s="220">
        <f t="shared" si="82"/>
        <v>510632.62319882563</v>
      </c>
      <c r="V377" s="224"/>
    </row>
    <row r="378" spans="1:66" ht="12.75" customHeight="1" x14ac:dyDescent="0.2">
      <c r="A378" s="465">
        <v>1</v>
      </c>
      <c r="B378" s="447" t="s">
        <v>668</v>
      </c>
      <c r="C378" s="277">
        <f t="shared" ref="C378:C381" si="83">D378+E378+F378+G378+H378+I378+K378+M378+O378+Q378+R378+S378+T378+U378</f>
        <v>9177489.9549228698</v>
      </c>
      <c r="D378" s="277"/>
      <c r="E378" s="277"/>
      <c r="F378" s="277"/>
      <c r="G378" s="277"/>
      <c r="H378" s="277"/>
      <c r="I378" s="277"/>
      <c r="J378" s="277"/>
      <c r="K378" s="277"/>
      <c r="L378" s="277"/>
      <c r="M378" s="277">
        <v>8233227.9860220002</v>
      </c>
      <c r="N378" s="277"/>
      <c r="O378" s="277"/>
      <c r="P378" s="277"/>
      <c r="Q378" s="277"/>
      <c r="R378" s="277"/>
      <c r="S378" s="277"/>
      <c r="T378" s="266">
        <v>768070.89</v>
      </c>
      <c r="U378" s="349">
        <f t="shared" ref="U378:U379" si="84">(D378+E378+F378+G378+H378+I378+M378+O378+Q378+R378+S378)*2.14%</f>
        <v>176191.07890087084</v>
      </c>
      <c r="V378" s="483">
        <v>2027</v>
      </c>
    </row>
    <row r="379" spans="1:66" ht="12.75" customHeight="1" x14ac:dyDescent="0.2">
      <c r="A379" s="465">
        <v>2</v>
      </c>
      <c r="B379" s="447" t="s">
        <v>1021</v>
      </c>
      <c r="C379" s="277">
        <f t="shared" si="83"/>
        <v>3119644.7545172232</v>
      </c>
      <c r="D379" s="279"/>
      <c r="E379" s="279"/>
      <c r="F379" s="279"/>
      <c r="G379" s="279"/>
      <c r="H379" s="279"/>
      <c r="I379" s="279"/>
      <c r="J379" s="279"/>
      <c r="K379" s="279"/>
      <c r="L379" s="279"/>
      <c r="M379" s="279">
        <v>2766932.8671599994</v>
      </c>
      <c r="N379" s="279"/>
      <c r="O379" s="279"/>
      <c r="P379" s="279"/>
      <c r="Q379" s="279"/>
      <c r="R379" s="279"/>
      <c r="S379" s="279"/>
      <c r="T379" s="288">
        <v>293499.52399999998</v>
      </c>
      <c r="U379" s="349">
        <f t="shared" si="84"/>
        <v>59212.363357223992</v>
      </c>
      <c r="V379" s="483">
        <v>2027</v>
      </c>
      <c r="W379" s="357"/>
      <c r="X379" s="357"/>
      <c r="Y379" s="357"/>
      <c r="Z379" s="357"/>
      <c r="AA379" s="357"/>
      <c r="AB379" s="357"/>
      <c r="AC379" s="357"/>
      <c r="AD379" s="357"/>
      <c r="AE379" s="357"/>
      <c r="AF379" s="357"/>
      <c r="AG379" s="357"/>
      <c r="AH379" s="357"/>
      <c r="AI379" s="357"/>
      <c r="AJ379" s="357"/>
      <c r="AK379" s="357"/>
      <c r="AL379" s="357"/>
      <c r="AM379" s="357"/>
      <c r="AN379" s="357"/>
      <c r="AO379" s="357"/>
      <c r="AP379" s="357"/>
      <c r="AQ379" s="357"/>
      <c r="AR379" s="357"/>
      <c r="AS379" s="357"/>
      <c r="AT379" s="357"/>
      <c r="AU379" s="357"/>
      <c r="AV379" s="357"/>
      <c r="AW379" s="357"/>
      <c r="AX379" s="357"/>
      <c r="AY379" s="357"/>
      <c r="AZ379" s="357"/>
      <c r="BA379" s="357"/>
      <c r="BB379" s="357"/>
      <c r="BC379" s="357"/>
      <c r="BD379" s="357"/>
      <c r="BE379" s="357"/>
      <c r="BF379" s="357"/>
      <c r="BG379" s="357"/>
      <c r="BH379" s="357"/>
      <c r="BI379" s="357"/>
      <c r="BJ379" s="357"/>
      <c r="BK379" s="357"/>
      <c r="BL379" s="357"/>
      <c r="BM379" s="357"/>
      <c r="BN379" s="357"/>
    </row>
    <row r="380" spans="1:66" ht="12.75" customHeight="1" x14ac:dyDescent="0.2">
      <c r="A380" s="518">
        <v>3</v>
      </c>
      <c r="B380" s="172" t="s">
        <v>1017</v>
      </c>
      <c r="C380" s="277">
        <f t="shared" si="83"/>
        <v>260594.00400000002</v>
      </c>
      <c r="D380" s="277"/>
      <c r="E380" s="277"/>
      <c r="F380" s="277"/>
      <c r="G380" s="277"/>
      <c r="H380" s="277"/>
      <c r="I380" s="277"/>
      <c r="J380" s="277"/>
      <c r="K380" s="277"/>
      <c r="L380" s="277"/>
      <c r="M380" s="277"/>
      <c r="N380" s="277"/>
      <c r="O380" s="277"/>
      <c r="P380" s="277"/>
      <c r="Q380" s="277"/>
      <c r="R380" s="277"/>
      <c r="S380" s="277"/>
      <c r="T380" s="266">
        <v>260594.00400000002</v>
      </c>
      <c r="U380" s="277"/>
      <c r="V380" s="483">
        <v>2027</v>
      </c>
    </row>
    <row r="381" spans="1:66" ht="12.75" customHeight="1" x14ac:dyDescent="0.2">
      <c r="A381" s="683">
        <v>4</v>
      </c>
      <c r="B381" s="380" t="s">
        <v>1019</v>
      </c>
      <c r="C381" s="277">
        <f t="shared" si="83"/>
        <v>8746358.4770061187</v>
      </c>
      <c r="D381" s="279"/>
      <c r="E381" s="279"/>
      <c r="F381" s="279"/>
      <c r="G381" s="279"/>
      <c r="H381" s="279"/>
      <c r="I381" s="279"/>
      <c r="J381" s="279"/>
      <c r="K381" s="279"/>
      <c r="L381" s="279"/>
      <c r="M381" s="279">
        <v>7593738.4516410008</v>
      </c>
      <c r="N381" s="279"/>
      <c r="O381" s="279"/>
      <c r="P381" s="279"/>
      <c r="Q381" s="279"/>
      <c r="R381" s="279"/>
      <c r="S381" s="279"/>
      <c r="T381" s="288">
        <v>990114.02249999996</v>
      </c>
      <c r="U381" s="349">
        <f t="shared" ref="U381" si="85">(D381+E381+F381+G381+H381+I381+M381+O381+Q381+R381+S381)*2.14%</f>
        <v>162506.00286511742</v>
      </c>
      <c r="V381" s="483">
        <v>2027</v>
      </c>
      <c r="W381" s="357"/>
      <c r="X381" s="357"/>
      <c r="Y381" s="357"/>
      <c r="Z381" s="357"/>
      <c r="AA381" s="357"/>
      <c r="AB381" s="357"/>
      <c r="AC381" s="357"/>
      <c r="AD381" s="357"/>
      <c r="AE381" s="357"/>
      <c r="AF381" s="357"/>
      <c r="AG381" s="357"/>
      <c r="AH381" s="357"/>
      <c r="AI381" s="357"/>
      <c r="AJ381" s="357"/>
      <c r="AK381" s="357"/>
      <c r="AL381" s="357"/>
      <c r="AM381" s="357"/>
      <c r="AN381" s="357"/>
      <c r="AO381" s="357"/>
      <c r="AP381" s="357"/>
      <c r="AQ381" s="357"/>
      <c r="AR381" s="357"/>
      <c r="AS381" s="357"/>
      <c r="AT381" s="357"/>
      <c r="AU381" s="357"/>
      <c r="AV381" s="357"/>
      <c r="AW381" s="357"/>
      <c r="AX381" s="357"/>
      <c r="AY381" s="357"/>
      <c r="AZ381" s="357"/>
      <c r="BA381" s="357"/>
      <c r="BB381" s="357"/>
      <c r="BC381" s="357"/>
      <c r="BD381" s="357"/>
      <c r="BE381" s="357"/>
      <c r="BF381" s="357"/>
      <c r="BG381" s="357"/>
      <c r="BH381" s="357"/>
      <c r="BI381" s="357"/>
      <c r="BJ381" s="357"/>
      <c r="BK381" s="357"/>
      <c r="BL381" s="357"/>
      <c r="BM381" s="357"/>
      <c r="BN381" s="357"/>
    </row>
    <row r="382" spans="1:66" ht="12.75" customHeight="1" x14ac:dyDescent="0.2">
      <c r="A382" s="600" t="s">
        <v>1119</v>
      </c>
      <c r="B382" s="601"/>
      <c r="C382" s="220">
        <f t="shared" ref="C382:U382" si="86">SUM(C378:C381)</f>
        <v>21304087.190446213</v>
      </c>
      <c r="D382" s="220">
        <f t="shared" si="86"/>
        <v>0</v>
      </c>
      <c r="E382" s="220">
        <f t="shared" si="86"/>
        <v>0</v>
      </c>
      <c r="F382" s="220">
        <f t="shared" si="86"/>
        <v>0</v>
      </c>
      <c r="G382" s="220">
        <f t="shared" si="86"/>
        <v>0</v>
      </c>
      <c r="H382" s="220">
        <f t="shared" si="86"/>
        <v>0</v>
      </c>
      <c r="I382" s="220">
        <f t="shared" si="86"/>
        <v>0</v>
      </c>
      <c r="J382" s="220">
        <f t="shared" si="86"/>
        <v>0</v>
      </c>
      <c r="K382" s="220">
        <f t="shared" si="86"/>
        <v>0</v>
      </c>
      <c r="L382" s="220">
        <f t="shared" si="86"/>
        <v>0</v>
      </c>
      <c r="M382" s="220">
        <f t="shared" si="86"/>
        <v>18593899.304823</v>
      </c>
      <c r="N382" s="220">
        <f t="shared" si="86"/>
        <v>0</v>
      </c>
      <c r="O382" s="220">
        <f t="shared" si="86"/>
        <v>0</v>
      </c>
      <c r="P382" s="220">
        <f t="shared" si="86"/>
        <v>0</v>
      </c>
      <c r="Q382" s="220">
        <f t="shared" si="86"/>
        <v>0</v>
      </c>
      <c r="R382" s="220">
        <f t="shared" si="86"/>
        <v>0</v>
      </c>
      <c r="S382" s="220">
        <f t="shared" si="86"/>
        <v>0</v>
      </c>
      <c r="T382" s="220">
        <f t="shared" si="86"/>
        <v>2312278.4404999996</v>
      </c>
      <c r="U382" s="220">
        <f t="shared" si="86"/>
        <v>397909.4451232123</v>
      </c>
      <c r="V382" s="224"/>
    </row>
    <row r="383" spans="1:66" ht="12.75" customHeight="1" x14ac:dyDescent="0.2">
      <c r="A383" s="598" t="s">
        <v>48</v>
      </c>
      <c r="B383" s="599"/>
      <c r="C383" s="72">
        <f t="shared" ref="C383:U383" si="87">C372+C377+C382</f>
        <v>84650877.924307466</v>
      </c>
      <c r="D383" s="72">
        <f t="shared" si="87"/>
        <v>0</v>
      </c>
      <c r="E383" s="72">
        <f t="shared" si="87"/>
        <v>0</v>
      </c>
      <c r="F383" s="72">
        <f t="shared" si="87"/>
        <v>0</v>
      </c>
      <c r="G383" s="72">
        <f t="shared" si="87"/>
        <v>0</v>
      </c>
      <c r="H383" s="72">
        <f t="shared" si="87"/>
        <v>0</v>
      </c>
      <c r="I383" s="72">
        <f t="shared" si="87"/>
        <v>0</v>
      </c>
      <c r="J383" s="72">
        <f t="shared" si="87"/>
        <v>0</v>
      </c>
      <c r="K383" s="72">
        <f t="shared" si="87"/>
        <v>0</v>
      </c>
      <c r="L383" s="72">
        <f t="shared" si="87"/>
        <v>0</v>
      </c>
      <c r="M383" s="72">
        <f t="shared" si="87"/>
        <v>75900039.091478392</v>
      </c>
      <c r="N383" s="72">
        <f t="shared" si="87"/>
        <v>0</v>
      </c>
      <c r="O383" s="72">
        <f t="shared" si="87"/>
        <v>0</v>
      </c>
      <c r="P383" s="72">
        <f t="shared" si="87"/>
        <v>0</v>
      </c>
      <c r="Q383" s="72">
        <f t="shared" si="87"/>
        <v>0</v>
      </c>
      <c r="R383" s="72">
        <f t="shared" si="87"/>
        <v>0</v>
      </c>
      <c r="S383" s="72">
        <f t="shared" si="87"/>
        <v>0</v>
      </c>
      <c r="T383" s="154">
        <f t="shared" si="87"/>
        <v>7126577.9962714296</v>
      </c>
      <c r="U383" s="72">
        <f t="shared" si="87"/>
        <v>1624260.8365576379</v>
      </c>
      <c r="V383" s="73"/>
    </row>
    <row r="384" spans="1:66" ht="12.75" customHeight="1" x14ac:dyDescent="0.2">
      <c r="A384" s="677" t="s">
        <v>73</v>
      </c>
      <c r="B384" s="677"/>
      <c r="C384" s="408"/>
      <c r="D384" s="408"/>
      <c r="E384" s="408"/>
      <c r="F384" s="408"/>
      <c r="G384" s="408"/>
      <c r="H384" s="408"/>
      <c r="I384" s="408"/>
      <c r="J384" s="481"/>
      <c r="K384" s="481"/>
      <c r="L384" s="482"/>
      <c r="M384" s="408"/>
      <c r="N384" s="481"/>
      <c r="O384" s="481"/>
      <c r="P384" s="408"/>
      <c r="Q384" s="408"/>
      <c r="R384" s="408"/>
      <c r="S384" s="408"/>
      <c r="T384" s="408"/>
      <c r="U384" s="408"/>
      <c r="V384" s="483"/>
    </row>
    <row r="385" spans="1:66" ht="12.75" customHeight="1" x14ac:dyDescent="0.2">
      <c r="A385" s="372">
        <v>1</v>
      </c>
      <c r="B385" s="348" t="s">
        <v>353</v>
      </c>
      <c r="C385" s="277">
        <f>D385+E385+F385+G385+H385+I385+K385+M385+O385+Q385+R385+S385+T385+U385</f>
        <v>98570.96</v>
      </c>
      <c r="D385" s="277"/>
      <c r="E385" s="277"/>
      <c r="F385" s="277"/>
      <c r="G385" s="277"/>
      <c r="H385" s="277"/>
      <c r="I385" s="277"/>
      <c r="J385" s="277"/>
      <c r="K385" s="277"/>
      <c r="L385" s="277"/>
      <c r="M385" s="277"/>
      <c r="N385" s="277"/>
      <c r="O385" s="277"/>
      <c r="P385" s="277"/>
      <c r="Q385" s="277"/>
      <c r="R385" s="277"/>
      <c r="S385" s="277"/>
      <c r="T385" s="266">
        <v>98570.96</v>
      </c>
      <c r="U385" s="408"/>
      <c r="V385" s="483">
        <v>2025</v>
      </c>
    </row>
    <row r="386" spans="1:66" ht="12.75" customHeight="1" x14ac:dyDescent="0.2">
      <c r="A386" s="372">
        <v>2</v>
      </c>
      <c r="B386" s="348" t="s">
        <v>351</v>
      </c>
      <c r="C386" s="277">
        <f>D386+E386+F386+G386+H386+I386+K386+M386+O386+Q386+R386+S386+T386+U386</f>
        <v>414424.03919999994</v>
      </c>
      <c r="D386" s="277"/>
      <c r="E386" s="277"/>
      <c r="F386" s="277"/>
      <c r="G386" s="277"/>
      <c r="H386" s="277"/>
      <c r="I386" s="277"/>
      <c r="J386" s="277"/>
      <c r="K386" s="277"/>
      <c r="L386" s="277"/>
      <c r="M386" s="277"/>
      <c r="N386" s="277"/>
      <c r="O386" s="277"/>
      <c r="P386" s="277"/>
      <c r="Q386" s="277"/>
      <c r="R386" s="277"/>
      <c r="S386" s="277"/>
      <c r="T386" s="266">
        <v>414424.03919999994</v>
      </c>
      <c r="U386" s="277"/>
      <c r="V386" s="483">
        <v>2025</v>
      </c>
    </row>
    <row r="387" spans="1:66" ht="12.75" customHeight="1" x14ac:dyDescent="0.2">
      <c r="A387" s="373">
        <v>3</v>
      </c>
      <c r="B387" s="403" t="s">
        <v>349</v>
      </c>
      <c r="C387" s="277">
        <f>D387+E387+F387+G387+H387+I387+K387+M387+O387+Q387+R387+S387+T387+U387</f>
        <v>321764.95159999997</v>
      </c>
      <c r="D387" s="279"/>
      <c r="E387" s="279"/>
      <c r="F387" s="279"/>
      <c r="G387" s="279"/>
      <c r="H387" s="279"/>
      <c r="I387" s="279"/>
      <c r="J387" s="279"/>
      <c r="K387" s="279"/>
      <c r="L387" s="279"/>
      <c r="M387" s="279"/>
      <c r="N387" s="279"/>
      <c r="O387" s="279"/>
      <c r="P387" s="279"/>
      <c r="Q387" s="279"/>
      <c r="R387" s="279"/>
      <c r="S387" s="279"/>
      <c r="T387" s="288">
        <v>321764.95159999997</v>
      </c>
      <c r="U387" s="279"/>
      <c r="V387" s="483">
        <v>2025</v>
      </c>
    </row>
    <row r="388" spans="1:66" s="58" customFormat="1" ht="12.75" customHeight="1" x14ac:dyDescent="0.2">
      <c r="A388" s="593" t="s">
        <v>1120</v>
      </c>
      <c r="B388" s="593"/>
      <c r="C388" s="220">
        <f t="shared" ref="C388:U388" si="88">SUM(C385:C387)</f>
        <v>834759.95079999999</v>
      </c>
      <c r="D388" s="220">
        <f t="shared" si="88"/>
        <v>0</v>
      </c>
      <c r="E388" s="220">
        <f t="shared" si="88"/>
        <v>0</v>
      </c>
      <c r="F388" s="220">
        <f t="shared" si="88"/>
        <v>0</v>
      </c>
      <c r="G388" s="220">
        <f t="shared" si="88"/>
        <v>0</v>
      </c>
      <c r="H388" s="220">
        <f t="shared" si="88"/>
        <v>0</v>
      </c>
      <c r="I388" s="220">
        <f t="shared" si="88"/>
        <v>0</v>
      </c>
      <c r="J388" s="220">
        <f t="shared" si="88"/>
        <v>0</v>
      </c>
      <c r="K388" s="220">
        <f t="shared" si="88"/>
        <v>0</v>
      </c>
      <c r="L388" s="220">
        <f t="shared" si="88"/>
        <v>0</v>
      </c>
      <c r="M388" s="220">
        <f t="shared" si="88"/>
        <v>0</v>
      </c>
      <c r="N388" s="220">
        <f t="shared" si="88"/>
        <v>0</v>
      </c>
      <c r="O388" s="220">
        <f t="shared" si="88"/>
        <v>0</v>
      </c>
      <c r="P388" s="220">
        <f t="shared" si="88"/>
        <v>0</v>
      </c>
      <c r="Q388" s="220">
        <f t="shared" si="88"/>
        <v>0</v>
      </c>
      <c r="R388" s="220">
        <f t="shared" si="88"/>
        <v>0</v>
      </c>
      <c r="S388" s="220">
        <f t="shared" si="88"/>
        <v>0</v>
      </c>
      <c r="T388" s="220">
        <f t="shared" si="88"/>
        <v>834759.95079999999</v>
      </c>
      <c r="U388" s="220">
        <f t="shared" si="88"/>
        <v>0</v>
      </c>
      <c r="V388" s="224"/>
      <c r="W388" s="71"/>
      <c r="X388" s="71"/>
      <c r="Y388" s="71"/>
      <c r="Z388" s="71"/>
      <c r="AA388" s="71"/>
      <c r="AB388" s="71"/>
      <c r="AC388" s="71"/>
      <c r="AD388" s="71"/>
      <c r="AE388" s="71"/>
      <c r="AF388" s="71"/>
      <c r="AG388" s="71"/>
      <c r="AH388" s="71"/>
      <c r="AI388" s="71"/>
      <c r="AJ388" s="71"/>
      <c r="AK388" s="71"/>
      <c r="AL388" s="71"/>
      <c r="AM388" s="71"/>
      <c r="AN388" s="71"/>
      <c r="AO388" s="71"/>
      <c r="AP388" s="71"/>
      <c r="AQ388" s="71"/>
      <c r="AR388" s="71"/>
      <c r="AS388" s="71"/>
      <c r="AT388" s="71"/>
      <c r="AU388" s="71"/>
      <c r="AV388" s="71"/>
      <c r="AW388" s="71"/>
      <c r="AX388" s="71"/>
      <c r="AY388" s="71"/>
      <c r="AZ388" s="71"/>
      <c r="BA388" s="71"/>
      <c r="BB388" s="71"/>
      <c r="BC388" s="71"/>
      <c r="BD388" s="71"/>
      <c r="BE388" s="71"/>
      <c r="BF388" s="71"/>
      <c r="BG388" s="71"/>
      <c r="BH388" s="71"/>
      <c r="BI388" s="71"/>
      <c r="BJ388" s="71"/>
      <c r="BK388" s="71"/>
      <c r="BL388" s="71"/>
      <c r="BM388" s="71"/>
      <c r="BN388" s="71"/>
    </row>
    <row r="389" spans="1:66" ht="12.75" customHeight="1" x14ac:dyDescent="0.2">
      <c r="A389" s="372">
        <v>1</v>
      </c>
      <c r="B389" s="348" t="s">
        <v>351</v>
      </c>
      <c r="C389" s="277">
        <f t="shared" ref="C389:C395" si="89">D389+E389+F389+G389+H389+I389+K389+M389+O389+Q389+R389+S389+T389+U389</f>
        <v>3837658.5471447371</v>
      </c>
      <c r="D389" s="277"/>
      <c r="E389" s="277"/>
      <c r="F389" s="277"/>
      <c r="G389" s="277"/>
      <c r="H389" s="277"/>
      <c r="I389" s="277"/>
      <c r="J389" s="277"/>
      <c r="K389" s="277"/>
      <c r="L389" s="277"/>
      <c r="M389" s="277">
        <v>3757253.3259690003</v>
      </c>
      <c r="N389" s="277"/>
      <c r="O389" s="277"/>
      <c r="P389" s="277"/>
      <c r="Q389" s="277"/>
      <c r="R389" s="277"/>
      <c r="S389" s="277"/>
      <c r="T389" s="266"/>
      <c r="U389" s="408">
        <f t="shared" ref="U389:U390" si="90">(D389+E389+F389+G389+H389+I389+M389+O389+Q389+R389+S389)*2.14%</f>
        <v>80405.221175736617</v>
      </c>
      <c r="V389" s="483">
        <v>2026</v>
      </c>
      <c r="W389" s="347"/>
      <c r="X389" s="347"/>
      <c r="Y389" s="347"/>
      <c r="Z389" s="347"/>
      <c r="AA389" s="347"/>
      <c r="AB389" s="347"/>
      <c r="AC389" s="347"/>
      <c r="AD389" s="347"/>
      <c r="AE389" s="347"/>
      <c r="AF389" s="347"/>
      <c r="AG389" s="347"/>
      <c r="AH389" s="347"/>
      <c r="AI389" s="347"/>
      <c r="AJ389" s="347"/>
      <c r="AK389" s="347"/>
      <c r="AL389" s="347"/>
      <c r="AM389" s="347"/>
      <c r="AN389" s="347"/>
      <c r="AO389" s="347"/>
      <c r="AP389" s="347"/>
      <c r="AQ389" s="347"/>
      <c r="AR389" s="347"/>
      <c r="AS389" s="347"/>
      <c r="AT389" s="347"/>
      <c r="AU389" s="347"/>
      <c r="AV389" s="347"/>
      <c r="AW389" s="347"/>
      <c r="AX389" s="347"/>
      <c r="AY389" s="347"/>
      <c r="AZ389" s="347"/>
      <c r="BA389" s="347"/>
      <c r="BB389" s="347"/>
      <c r="BC389" s="347"/>
      <c r="BD389" s="347"/>
      <c r="BE389" s="347"/>
      <c r="BF389" s="347"/>
      <c r="BG389" s="347"/>
      <c r="BH389" s="347"/>
      <c r="BI389" s="347"/>
      <c r="BJ389" s="347"/>
      <c r="BK389" s="347"/>
      <c r="BL389" s="347"/>
      <c r="BM389" s="347"/>
      <c r="BN389" s="347"/>
    </row>
    <row r="390" spans="1:66" ht="12.75" customHeight="1" x14ac:dyDescent="0.2">
      <c r="A390" s="373">
        <v>2</v>
      </c>
      <c r="B390" s="403" t="s">
        <v>349</v>
      </c>
      <c r="C390" s="277">
        <f t="shared" si="89"/>
        <v>3330292.2880289629</v>
      </c>
      <c r="D390" s="279"/>
      <c r="E390" s="279"/>
      <c r="F390" s="279"/>
      <c r="G390" s="279"/>
      <c r="H390" s="279"/>
      <c r="I390" s="279"/>
      <c r="J390" s="279"/>
      <c r="K390" s="279"/>
      <c r="L390" s="279"/>
      <c r="M390" s="279">
        <v>3260517.2195309997</v>
      </c>
      <c r="N390" s="279"/>
      <c r="O390" s="279"/>
      <c r="P390" s="279"/>
      <c r="Q390" s="279"/>
      <c r="R390" s="279"/>
      <c r="S390" s="279"/>
      <c r="T390" s="288"/>
      <c r="U390" s="408">
        <f t="shared" si="90"/>
        <v>69775.068497963395</v>
      </c>
      <c r="V390" s="483">
        <v>2026</v>
      </c>
      <c r="W390" s="347"/>
      <c r="X390" s="347"/>
      <c r="Y390" s="347"/>
      <c r="Z390" s="347"/>
      <c r="AA390" s="347"/>
      <c r="AB390" s="347"/>
      <c r="AC390" s="347"/>
      <c r="AD390" s="347"/>
      <c r="AE390" s="347"/>
      <c r="AF390" s="347"/>
      <c r="AG390" s="347"/>
      <c r="AH390" s="347"/>
      <c r="AI390" s="347"/>
      <c r="AJ390" s="347"/>
      <c r="AK390" s="347"/>
      <c r="AL390" s="347"/>
      <c r="AM390" s="347"/>
      <c r="AN390" s="347"/>
      <c r="AO390" s="347"/>
      <c r="AP390" s="347"/>
      <c r="AQ390" s="347"/>
      <c r="AR390" s="347"/>
      <c r="AS390" s="347"/>
      <c r="AT390" s="347"/>
      <c r="AU390" s="347"/>
      <c r="AV390" s="347"/>
      <c r="AW390" s="347"/>
      <c r="AX390" s="347"/>
      <c r="AY390" s="347"/>
      <c r="AZ390" s="347"/>
      <c r="BA390" s="347"/>
      <c r="BB390" s="347"/>
      <c r="BC390" s="347"/>
      <c r="BD390" s="347"/>
      <c r="BE390" s="347"/>
      <c r="BF390" s="347"/>
      <c r="BG390" s="347"/>
      <c r="BH390" s="347"/>
      <c r="BI390" s="347"/>
      <c r="BJ390" s="347"/>
      <c r="BK390" s="347"/>
      <c r="BL390" s="347"/>
      <c r="BM390" s="347"/>
      <c r="BN390" s="347"/>
    </row>
    <row r="391" spans="1:66" ht="12.75" customHeight="1" x14ac:dyDescent="0.2">
      <c r="A391" s="372">
        <v>3</v>
      </c>
      <c r="B391" s="348" t="s">
        <v>672</v>
      </c>
      <c r="C391" s="277">
        <f t="shared" si="89"/>
        <v>315935.63079999998</v>
      </c>
      <c r="D391" s="277"/>
      <c r="E391" s="277"/>
      <c r="F391" s="277"/>
      <c r="G391" s="277"/>
      <c r="H391" s="277"/>
      <c r="I391" s="277"/>
      <c r="J391" s="277"/>
      <c r="K391" s="277"/>
      <c r="L391" s="277"/>
      <c r="M391" s="277"/>
      <c r="N391" s="277"/>
      <c r="O391" s="277"/>
      <c r="P391" s="277"/>
      <c r="Q391" s="277"/>
      <c r="R391" s="277"/>
      <c r="S391" s="277"/>
      <c r="T391" s="266">
        <v>315935.63079999998</v>
      </c>
      <c r="U391" s="277"/>
      <c r="V391" s="483">
        <v>2026</v>
      </c>
    </row>
    <row r="392" spans="1:66" ht="12.75" customHeight="1" x14ac:dyDescent="0.2">
      <c r="A392" s="372">
        <v>4</v>
      </c>
      <c r="B392" s="348" t="s">
        <v>676</v>
      </c>
      <c r="C392" s="277">
        <f t="shared" si="89"/>
        <v>297320.20559999999</v>
      </c>
      <c r="D392" s="277"/>
      <c r="E392" s="277"/>
      <c r="F392" s="277"/>
      <c r="G392" s="277"/>
      <c r="H392" s="277"/>
      <c r="I392" s="277"/>
      <c r="J392" s="277"/>
      <c r="K392" s="277"/>
      <c r="L392" s="277"/>
      <c r="M392" s="277"/>
      <c r="N392" s="277"/>
      <c r="O392" s="277"/>
      <c r="P392" s="277"/>
      <c r="Q392" s="277"/>
      <c r="R392" s="277"/>
      <c r="S392" s="277"/>
      <c r="T392" s="266">
        <v>297320.20559999999</v>
      </c>
      <c r="U392" s="277"/>
      <c r="V392" s="483">
        <v>2026</v>
      </c>
    </row>
    <row r="393" spans="1:66" ht="12.75" customHeight="1" x14ac:dyDescent="0.2">
      <c r="A393" s="372">
        <v>5</v>
      </c>
      <c r="B393" s="348" t="s">
        <v>674</v>
      </c>
      <c r="C393" s="277">
        <f t="shared" si="89"/>
        <v>317494.63519999996</v>
      </c>
      <c r="D393" s="277"/>
      <c r="E393" s="277"/>
      <c r="F393" s="277"/>
      <c r="G393" s="277"/>
      <c r="H393" s="277"/>
      <c r="I393" s="277"/>
      <c r="J393" s="277"/>
      <c r="K393" s="277"/>
      <c r="L393" s="277"/>
      <c r="M393" s="277"/>
      <c r="N393" s="277"/>
      <c r="O393" s="277"/>
      <c r="P393" s="277"/>
      <c r="Q393" s="277"/>
      <c r="R393" s="277"/>
      <c r="S393" s="277"/>
      <c r="T393" s="266">
        <v>317494.63519999996</v>
      </c>
      <c r="U393" s="277"/>
      <c r="V393" s="483">
        <v>2026</v>
      </c>
    </row>
    <row r="394" spans="1:66" ht="12.75" customHeight="1" x14ac:dyDescent="0.2">
      <c r="A394" s="372">
        <v>6</v>
      </c>
      <c r="B394" s="348" t="s">
        <v>678</v>
      </c>
      <c r="C394" s="277">
        <f t="shared" si="89"/>
        <v>254321.06559999997</v>
      </c>
      <c r="D394" s="277"/>
      <c r="E394" s="277"/>
      <c r="F394" s="277"/>
      <c r="G394" s="277"/>
      <c r="H394" s="277"/>
      <c r="I394" s="277"/>
      <c r="J394" s="277"/>
      <c r="K394" s="277"/>
      <c r="L394" s="277"/>
      <c r="M394" s="277"/>
      <c r="N394" s="277"/>
      <c r="O394" s="277"/>
      <c r="P394" s="277"/>
      <c r="Q394" s="277"/>
      <c r="R394" s="277"/>
      <c r="S394" s="277"/>
      <c r="T394" s="266">
        <v>254321.06559999997</v>
      </c>
      <c r="U394" s="277"/>
      <c r="V394" s="483">
        <v>2026</v>
      </c>
    </row>
    <row r="395" spans="1:66" ht="12.75" customHeight="1" x14ac:dyDescent="0.2">
      <c r="A395" s="372">
        <v>7</v>
      </c>
      <c r="B395" s="348" t="s">
        <v>670</v>
      </c>
      <c r="C395" s="277">
        <f t="shared" si="89"/>
        <v>429857.652</v>
      </c>
      <c r="D395" s="277"/>
      <c r="E395" s="277"/>
      <c r="F395" s="277"/>
      <c r="G395" s="277"/>
      <c r="H395" s="277"/>
      <c r="I395" s="277"/>
      <c r="J395" s="277"/>
      <c r="K395" s="277"/>
      <c r="L395" s="277"/>
      <c r="M395" s="277"/>
      <c r="N395" s="277"/>
      <c r="O395" s="277"/>
      <c r="P395" s="277"/>
      <c r="Q395" s="277"/>
      <c r="R395" s="277"/>
      <c r="S395" s="277"/>
      <c r="T395" s="266">
        <v>429857.652</v>
      </c>
      <c r="U395" s="277"/>
      <c r="V395" s="483">
        <v>2026</v>
      </c>
    </row>
    <row r="396" spans="1:66" s="58" customFormat="1" ht="12.75" customHeight="1" x14ac:dyDescent="0.2">
      <c r="A396" s="593" t="s">
        <v>1121</v>
      </c>
      <c r="B396" s="593"/>
      <c r="C396" s="220">
        <f>SUM(C389:C395)</f>
        <v>8782880.0243737008</v>
      </c>
      <c r="D396" s="220">
        <f t="shared" ref="D396:U396" si="91">SUM(D389:D395)</f>
        <v>0</v>
      </c>
      <c r="E396" s="220">
        <f t="shared" si="91"/>
        <v>0</v>
      </c>
      <c r="F396" s="220">
        <f t="shared" si="91"/>
        <v>0</v>
      </c>
      <c r="G396" s="220">
        <f t="shared" si="91"/>
        <v>0</v>
      </c>
      <c r="H396" s="220">
        <f t="shared" si="91"/>
        <v>0</v>
      </c>
      <c r="I396" s="220">
        <f t="shared" si="91"/>
        <v>0</v>
      </c>
      <c r="J396" s="220">
        <f t="shared" si="91"/>
        <v>0</v>
      </c>
      <c r="K396" s="220">
        <f t="shared" si="91"/>
        <v>0</v>
      </c>
      <c r="L396" s="220">
        <f t="shared" si="91"/>
        <v>0</v>
      </c>
      <c r="M396" s="220">
        <f t="shared" si="91"/>
        <v>7017770.5455</v>
      </c>
      <c r="N396" s="220">
        <f t="shared" si="91"/>
        <v>0</v>
      </c>
      <c r="O396" s="220">
        <f t="shared" si="91"/>
        <v>0</v>
      </c>
      <c r="P396" s="220">
        <f t="shared" si="91"/>
        <v>0</v>
      </c>
      <c r="Q396" s="220">
        <f t="shared" si="91"/>
        <v>0</v>
      </c>
      <c r="R396" s="220">
        <f t="shared" si="91"/>
        <v>0</v>
      </c>
      <c r="S396" s="220">
        <f t="shared" si="91"/>
        <v>0</v>
      </c>
      <c r="T396" s="220">
        <f t="shared" si="91"/>
        <v>1614929.1891999997</v>
      </c>
      <c r="U396" s="220">
        <f t="shared" si="91"/>
        <v>150180.2896737</v>
      </c>
      <c r="V396" s="224"/>
      <c r="W396" s="71"/>
      <c r="X396" s="71"/>
      <c r="Y396" s="71"/>
      <c r="Z396" s="71"/>
      <c r="AA396" s="71"/>
      <c r="AB396" s="71"/>
      <c r="AC396" s="71"/>
      <c r="AD396" s="71"/>
      <c r="AE396" s="71"/>
      <c r="AF396" s="71"/>
      <c r="AG396" s="71"/>
      <c r="AH396" s="71"/>
      <c r="AI396" s="71"/>
      <c r="AJ396" s="71"/>
      <c r="AK396" s="71"/>
      <c r="AL396" s="71"/>
      <c r="AM396" s="71"/>
      <c r="AN396" s="71"/>
      <c r="AO396" s="71"/>
      <c r="AP396" s="71"/>
      <c r="AQ396" s="71"/>
      <c r="AR396" s="71"/>
      <c r="AS396" s="71"/>
      <c r="AT396" s="71"/>
      <c r="AU396" s="71"/>
      <c r="AV396" s="71"/>
      <c r="AW396" s="71"/>
      <c r="AX396" s="71"/>
      <c r="AY396" s="71"/>
      <c r="AZ396" s="71"/>
      <c r="BA396" s="71"/>
      <c r="BB396" s="71"/>
      <c r="BC396" s="71"/>
      <c r="BD396" s="71"/>
      <c r="BE396" s="71"/>
      <c r="BF396" s="71"/>
      <c r="BG396" s="71"/>
      <c r="BH396" s="71"/>
      <c r="BI396" s="71"/>
      <c r="BJ396" s="71"/>
      <c r="BK396" s="71"/>
      <c r="BL396" s="71"/>
      <c r="BM396" s="71"/>
      <c r="BN396" s="71"/>
    </row>
    <row r="397" spans="1:66" ht="12.75" customHeight="1" x14ac:dyDescent="0.2">
      <c r="A397" s="372">
        <v>1</v>
      </c>
      <c r="B397" s="348" t="s">
        <v>672</v>
      </c>
      <c r="C397" s="277">
        <f>D397+E397+F397+G397+H397+I397+K397+M397+O397+Q397+R397+S397+T397+U397</f>
        <v>3261729.2800403447</v>
      </c>
      <c r="D397" s="277"/>
      <c r="E397" s="277"/>
      <c r="F397" s="277"/>
      <c r="G397" s="277"/>
      <c r="H397" s="277"/>
      <c r="I397" s="277"/>
      <c r="J397" s="277"/>
      <c r="K397" s="277"/>
      <c r="L397" s="277"/>
      <c r="M397" s="277">
        <v>3193390.7186609991</v>
      </c>
      <c r="N397" s="277"/>
      <c r="O397" s="277"/>
      <c r="P397" s="277"/>
      <c r="Q397" s="277"/>
      <c r="R397" s="277"/>
      <c r="S397" s="277"/>
      <c r="T397" s="266"/>
      <c r="U397" s="408">
        <f t="shared" ref="U397:U398" si="92">(D397+E397+F397+G397+H397+I397+M397+O397+Q397+R397+S397)*2.14%</f>
        <v>68338.561379345381</v>
      </c>
      <c r="V397" s="483">
        <v>2027</v>
      </c>
      <c r="W397" s="347"/>
      <c r="X397" s="347"/>
      <c r="Y397" s="347"/>
      <c r="Z397" s="347"/>
      <c r="AA397" s="347"/>
      <c r="AB397" s="347"/>
      <c r="AC397" s="347"/>
      <c r="AD397" s="347"/>
      <c r="AE397" s="347"/>
      <c r="AF397" s="347"/>
      <c r="AG397" s="347"/>
      <c r="AH397" s="347"/>
      <c r="AI397" s="347"/>
      <c r="AJ397" s="347"/>
      <c r="AK397" s="347"/>
      <c r="AL397" s="347"/>
      <c r="AM397" s="347"/>
      <c r="AN397" s="347"/>
      <c r="AO397" s="347"/>
      <c r="AP397" s="347"/>
      <c r="AQ397" s="347"/>
      <c r="AR397" s="347"/>
      <c r="AS397" s="347"/>
      <c r="AT397" s="347"/>
      <c r="AU397" s="347"/>
      <c r="AV397" s="347"/>
      <c r="AW397" s="347"/>
      <c r="AX397" s="347"/>
      <c r="AY397" s="347"/>
      <c r="AZ397" s="347"/>
      <c r="BA397" s="347"/>
      <c r="BB397" s="347"/>
      <c r="BC397" s="347"/>
      <c r="BD397" s="347"/>
      <c r="BE397" s="347"/>
      <c r="BF397" s="347"/>
      <c r="BG397" s="347"/>
      <c r="BH397" s="347"/>
      <c r="BI397" s="347"/>
      <c r="BJ397" s="347"/>
      <c r="BK397" s="347"/>
      <c r="BL397" s="347"/>
      <c r="BM397" s="347"/>
      <c r="BN397" s="347"/>
    </row>
    <row r="398" spans="1:66" ht="12.75" customHeight="1" x14ac:dyDescent="0.2">
      <c r="A398" s="372">
        <v>2</v>
      </c>
      <c r="B398" s="348" t="s">
        <v>676</v>
      </c>
      <c r="C398" s="277">
        <f>D398+E398+F398+G398+H398+I398+K398+M398+O398+Q398+R398+S398+T398+U398</f>
        <v>2948209.3435105737</v>
      </c>
      <c r="D398" s="277"/>
      <c r="E398" s="277"/>
      <c r="F398" s="277"/>
      <c r="G398" s="277"/>
      <c r="H398" s="277"/>
      <c r="I398" s="277"/>
      <c r="J398" s="277"/>
      <c r="K398" s="277"/>
      <c r="L398" s="277"/>
      <c r="M398" s="277">
        <v>2886439.5374099999</v>
      </c>
      <c r="N398" s="277"/>
      <c r="O398" s="277"/>
      <c r="P398" s="277"/>
      <c r="Q398" s="277"/>
      <c r="R398" s="277"/>
      <c r="S398" s="277"/>
      <c r="T398" s="266"/>
      <c r="U398" s="408">
        <f t="shared" si="92"/>
        <v>61769.806100574002</v>
      </c>
      <c r="V398" s="483">
        <v>2027</v>
      </c>
      <c r="W398" s="347"/>
      <c r="X398" s="347"/>
      <c r="Y398" s="347"/>
      <c r="Z398" s="347"/>
      <c r="AA398" s="347"/>
      <c r="AB398" s="347"/>
      <c r="AC398" s="347"/>
      <c r="AD398" s="347"/>
      <c r="AE398" s="347"/>
      <c r="AF398" s="347"/>
      <c r="AG398" s="347"/>
      <c r="AH398" s="347"/>
      <c r="AI398" s="347"/>
      <c r="AJ398" s="347"/>
      <c r="AK398" s="347"/>
      <c r="AL398" s="347"/>
      <c r="AM398" s="347"/>
      <c r="AN398" s="347"/>
      <c r="AO398" s="347"/>
      <c r="AP398" s="347"/>
      <c r="AQ398" s="347"/>
      <c r="AR398" s="347"/>
      <c r="AS398" s="347"/>
      <c r="AT398" s="347"/>
      <c r="AU398" s="347"/>
      <c r="AV398" s="347"/>
      <c r="AW398" s="347"/>
      <c r="AX398" s="347"/>
      <c r="AY398" s="347"/>
      <c r="AZ398" s="347"/>
      <c r="BA398" s="347"/>
      <c r="BB398" s="347"/>
      <c r="BC398" s="347"/>
      <c r="BD398" s="347"/>
      <c r="BE398" s="347"/>
      <c r="BF398" s="347"/>
      <c r="BG398" s="347"/>
      <c r="BH398" s="347"/>
      <c r="BI398" s="347"/>
      <c r="BJ398" s="347"/>
      <c r="BK398" s="347"/>
      <c r="BL398" s="347"/>
      <c r="BM398" s="347"/>
      <c r="BN398" s="347"/>
    </row>
    <row r="399" spans="1:66" s="58" customFormat="1" ht="12.75" customHeight="1" x14ac:dyDescent="0.2">
      <c r="A399" s="372">
        <v>3</v>
      </c>
      <c r="B399" s="643" t="s">
        <v>1025</v>
      </c>
      <c r="C399" s="277">
        <f>D399+E399+F399+G399+H399+I399+K399+M399+O399+Q399+R399+S399+T399+U399</f>
        <v>216056.54639999996</v>
      </c>
      <c r="D399" s="279"/>
      <c r="E399" s="279"/>
      <c r="F399" s="279"/>
      <c r="G399" s="279"/>
      <c r="H399" s="279"/>
      <c r="I399" s="279"/>
      <c r="J399" s="279"/>
      <c r="K399" s="279"/>
      <c r="L399" s="279"/>
      <c r="M399" s="279"/>
      <c r="N399" s="279"/>
      <c r="O399" s="279"/>
      <c r="P399" s="279"/>
      <c r="Q399" s="279"/>
      <c r="R399" s="279"/>
      <c r="S399" s="279"/>
      <c r="T399" s="288">
        <v>216056.54639999996</v>
      </c>
      <c r="U399" s="279"/>
      <c r="V399" s="483">
        <v>2027</v>
      </c>
      <c r="W399" s="71"/>
      <c r="X399" s="71"/>
      <c r="Y399" s="71"/>
      <c r="Z399" s="71"/>
      <c r="AA399" s="71"/>
      <c r="AB399" s="71"/>
      <c r="AC399" s="71"/>
      <c r="AD399" s="71"/>
      <c r="AE399" s="71"/>
      <c r="AF399" s="71"/>
      <c r="AG399" s="71"/>
      <c r="AH399" s="71"/>
      <c r="AI399" s="71"/>
      <c r="AJ399" s="71"/>
      <c r="AK399" s="71"/>
      <c r="AL399" s="71"/>
      <c r="AM399" s="71"/>
      <c r="AN399" s="71"/>
      <c r="AO399" s="71"/>
      <c r="AP399" s="71"/>
      <c r="AQ399" s="71"/>
      <c r="AR399" s="71"/>
      <c r="AS399" s="71"/>
      <c r="AT399" s="71"/>
      <c r="AU399" s="71"/>
      <c r="AV399" s="71"/>
      <c r="AW399" s="71"/>
      <c r="AX399" s="71"/>
      <c r="AY399" s="71"/>
      <c r="AZ399" s="71"/>
      <c r="BA399" s="71"/>
      <c r="BB399" s="71"/>
      <c r="BC399" s="71"/>
      <c r="BD399" s="71"/>
      <c r="BE399" s="71"/>
      <c r="BF399" s="71"/>
      <c r="BG399" s="71"/>
      <c r="BH399" s="71"/>
      <c r="BI399" s="71"/>
      <c r="BJ399" s="71"/>
      <c r="BK399" s="71"/>
      <c r="BL399" s="71"/>
      <c r="BM399" s="71"/>
      <c r="BN399" s="71"/>
    </row>
    <row r="400" spans="1:66" s="58" customFormat="1" ht="12.75" customHeight="1" x14ac:dyDescent="0.2">
      <c r="A400" s="372">
        <v>4</v>
      </c>
      <c r="B400" s="643" t="s">
        <v>1027</v>
      </c>
      <c r="C400" s="277">
        <f>D400+E400+F400+G400+H400+I400+K400+M400+O400+Q400+R400+S400+T400+U400</f>
        <v>219954.67200000002</v>
      </c>
      <c r="D400" s="277"/>
      <c r="E400" s="277"/>
      <c r="F400" s="277"/>
      <c r="G400" s="277"/>
      <c r="H400" s="277"/>
      <c r="I400" s="277"/>
      <c r="J400" s="277"/>
      <c r="K400" s="277"/>
      <c r="L400" s="277"/>
      <c r="M400" s="277"/>
      <c r="N400" s="277"/>
      <c r="O400" s="277"/>
      <c r="P400" s="277"/>
      <c r="Q400" s="277"/>
      <c r="R400" s="277"/>
      <c r="S400" s="277"/>
      <c r="T400" s="266">
        <v>219954.67200000002</v>
      </c>
      <c r="U400" s="277"/>
      <c r="V400" s="483">
        <v>2027</v>
      </c>
      <c r="W400" s="71"/>
      <c r="X400" s="71"/>
      <c r="Y400" s="71"/>
      <c r="Z400" s="71"/>
      <c r="AA400" s="71"/>
      <c r="AB400" s="71"/>
      <c r="AC400" s="71"/>
      <c r="AD400" s="71"/>
      <c r="AE400" s="71"/>
      <c r="AF400" s="71"/>
      <c r="AG400" s="71"/>
      <c r="AH400" s="71"/>
      <c r="AI400" s="71"/>
      <c r="AJ400" s="71"/>
      <c r="AK400" s="71"/>
      <c r="AL400" s="71"/>
      <c r="AM400" s="71"/>
      <c r="AN400" s="71"/>
      <c r="AO400" s="71"/>
      <c r="AP400" s="71"/>
      <c r="AQ400" s="71"/>
      <c r="AR400" s="71"/>
      <c r="AS400" s="71"/>
      <c r="AT400" s="71"/>
      <c r="AU400" s="71"/>
      <c r="AV400" s="71"/>
      <c r="AW400" s="71"/>
      <c r="AX400" s="71"/>
      <c r="AY400" s="71"/>
      <c r="AZ400" s="71"/>
      <c r="BA400" s="71"/>
      <c r="BB400" s="71"/>
      <c r="BC400" s="71"/>
      <c r="BD400" s="71"/>
      <c r="BE400" s="71"/>
      <c r="BF400" s="71"/>
      <c r="BG400" s="71"/>
      <c r="BH400" s="71"/>
      <c r="BI400" s="71"/>
      <c r="BJ400" s="71"/>
      <c r="BK400" s="71"/>
      <c r="BL400" s="71"/>
      <c r="BM400" s="71"/>
      <c r="BN400" s="71"/>
    </row>
    <row r="401" spans="1:66" s="58" customFormat="1" ht="12.75" customHeight="1" x14ac:dyDescent="0.2">
      <c r="A401" s="593" t="s">
        <v>1122</v>
      </c>
      <c r="B401" s="593"/>
      <c r="C401" s="220">
        <f>SUM(C397:C400)</f>
        <v>6645949.8419509185</v>
      </c>
      <c r="D401" s="220">
        <f t="shared" ref="D401:U401" si="93">SUM(D397:D400)</f>
        <v>0</v>
      </c>
      <c r="E401" s="220">
        <f t="shared" si="93"/>
        <v>0</v>
      </c>
      <c r="F401" s="220">
        <f t="shared" si="93"/>
        <v>0</v>
      </c>
      <c r="G401" s="220">
        <f t="shared" si="93"/>
        <v>0</v>
      </c>
      <c r="H401" s="220">
        <f t="shared" si="93"/>
        <v>0</v>
      </c>
      <c r="I401" s="220">
        <f t="shared" si="93"/>
        <v>0</v>
      </c>
      <c r="J401" s="220">
        <f t="shared" si="93"/>
        <v>0</v>
      </c>
      <c r="K401" s="220">
        <f t="shared" si="93"/>
        <v>0</v>
      </c>
      <c r="L401" s="220">
        <f t="shared" si="93"/>
        <v>0</v>
      </c>
      <c r="M401" s="220">
        <f t="shared" si="93"/>
        <v>6079830.2560709994</v>
      </c>
      <c r="N401" s="220">
        <f t="shared" si="93"/>
        <v>0</v>
      </c>
      <c r="O401" s="220">
        <f t="shared" si="93"/>
        <v>0</v>
      </c>
      <c r="P401" s="220">
        <f t="shared" si="93"/>
        <v>0</v>
      </c>
      <c r="Q401" s="220">
        <f t="shared" si="93"/>
        <v>0</v>
      </c>
      <c r="R401" s="220">
        <f t="shared" si="93"/>
        <v>0</v>
      </c>
      <c r="S401" s="220">
        <f t="shared" si="93"/>
        <v>0</v>
      </c>
      <c r="T401" s="220">
        <f t="shared" si="93"/>
        <v>436011.21840000001</v>
      </c>
      <c r="U401" s="220">
        <f t="shared" si="93"/>
        <v>130108.36747991938</v>
      </c>
      <c r="V401" s="224"/>
      <c r="W401" s="71"/>
      <c r="X401" s="71"/>
      <c r="Y401" s="71"/>
      <c r="Z401" s="71"/>
      <c r="AA401" s="71"/>
      <c r="AB401" s="71"/>
      <c r="AC401" s="71"/>
      <c r="AD401" s="71"/>
      <c r="AE401" s="71"/>
      <c r="AF401" s="71"/>
      <c r="AG401" s="71"/>
      <c r="AH401" s="71"/>
      <c r="AI401" s="71"/>
      <c r="AJ401" s="71"/>
      <c r="AK401" s="71"/>
      <c r="AL401" s="71"/>
      <c r="AM401" s="71"/>
      <c r="AN401" s="71"/>
      <c r="AO401" s="71"/>
      <c r="AP401" s="71"/>
      <c r="AQ401" s="71"/>
      <c r="AR401" s="71"/>
      <c r="AS401" s="71"/>
      <c r="AT401" s="71"/>
      <c r="AU401" s="71"/>
      <c r="AV401" s="71"/>
      <c r="AW401" s="71"/>
      <c r="AX401" s="71"/>
      <c r="AY401" s="71"/>
      <c r="AZ401" s="71"/>
      <c r="BA401" s="71"/>
      <c r="BB401" s="71"/>
      <c r="BC401" s="71"/>
      <c r="BD401" s="71"/>
      <c r="BE401" s="71"/>
      <c r="BF401" s="71"/>
      <c r="BG401" s="71"/>
      <c r="BH401" s="71"/>
      <c r="BI401" s="71"/>
      <c r="BJ401" s="71"/>
      <c r="BK401" s="71"/>
      <c r="BL401" s="71"/>
      <c r="BM401" s="71"/>
      <c r="BN401" s="71"/>
    </row>
    <row r="402" spans="1:66" s="69" customFormat="1" ht="12.75" customHeight="1" x14ac:dyDescent="0.2">
      <c r="A402" s="591" t="s">
        <v>74</v>
      </c>
      <c r="B402" s="591"/>
      <c r="C402" s="72">
        <f t="shared" ref="C402:U402" si="94">C388+C396+C401</f>
        <v>16263589.81712462</v>
      </c>
      <c r="D402" s="72">
        <f t="shared" si="94"/>
        <v>0</v>
      </c>
      <c r="E402" s="72">
        <f t="shared" si="94"/>
        <v>0</v>
      </c>
      <c r="F402" s="72">
        <f t="shared" si="94"/>
        <v>0</v>
      </c>
      <c r="G402" s="72">
        <f t="shared" si="94"/>
        <v>0</v>
      </c>
      <c r="H402" s="72">
        <f t="shared" si="94"/>
        <v>0</v>
      </c>
      <c r="I402" s="72">
        <f t="shared" si="94"/>
        <v>0</v>
      </c>
      <c r="J402" s="72">
        <f t="shared" si="94"/>
        <v>0</v>
      </c>
      <c r="K402" s="72">
        <f t="shared" si="94"/>
        <v>0</v>
      </c>
      <c r="L402" s="72">
        <f t="shared" si="94"/>
        <v>0</v>
      </c>
      <c r="M402" s="72">
        <f t="shared" si="94"/>
        <v>13097600.801571</v>
      </c>
      <c r="N402" s="72">
        <f t="shared" si="94"/>
        <v>0</v>
      </c>
      <c r="O402" s="72">
        <f t="shared" si="94"/>
        <v>0</v>
      </c>
      <c r="P402" s="72">
        <f t="shared" si="94"/>
        <v>0</v>
      </c>
      <c r="Q402" s="72">
        <f t="shared" si="94"/>
        <v>0</v>
      </c>
      <c r="R402" s="72">
        <f t="shared" si="94"/>
        <v>0</v>
      </c>
      <c r="S402" s="72">
        <f t="shared" si="94"/>
        <v>0</v>
      </c>
      <c r="T402" s="154">
        <f t="shared" si="94"/>
        <v>2885700.3583999998</v>
      </c>
      <c r="U402" s="72">
        <f t="shared" si="94"/>
        <v>280288.6571536194</v>
      </c>
      <c r="V402" s="73"/>
      <c r="W402" s="71"/>
      <c r="X402" s="71"/>
      <c r="Y402" s="71"/>
      <c r="Z402" s="71"/>
      <c r="AA402" s="71"/>
      <c r="AB402" s="71"/>
      <c r="AC402" s="71"/>
      <c r="AD402" s="71"/>
      <c r="AE402" s="71"/>
      <c r="AF402" s="71"/>
      <c r="AG402" s="71"/>
      <c r="AH402" s="71"/>
      <c r="AI402" s="71"/>
      <c r="AJ402" s="71"/>
      <c r="AK402" s="71"/>
      <c r="AL402" s="71"/>
      <c r="AM402" s="71"/>
      <c r="AN402" s="71"/>
      <c r="AO402" s="71"/>
      <c r="AP402" s="71"/>
      <c r="AQ402" s="71"/>
      <c r="AR402" s="71"/>
      <c r="AS402" s="71"/>
      <c r="AT402" s="71"/>
      <c r="AU402" s="71"/>
      <c r="AV402" s="71"/>
      <c r="AW402" s="71"/>
      <c r="AX402" s="71"/>
      <c r="AY402" s="71"/>
      <c r="AZ402" s="71"/>
      <c r="BA402" s="71"/>
      <c r="BB402" s="71"/>
      <c r="BC402" s="71"/>
      <c r="BD402" s="71"/>
      <c r="BE402" s="71"/>
      <c r="BF402" s="71"/>
      <c r="BG402" s="71"/>
      <c r="BH402" s="71"/>
      <c r="BI402" s="71"/>
      <c r="BJ402" s="71"/>
      <c r="BK402" s="71"/>
      <c r="BL402" s="71"/>
      <c r="BM402" s="71"/>
      <c r="BN402" s="71"/>
    </row>
    <row r="403" spans="1:66" ht="12.75" customHeight="1" x14ac:dyDescent="0.2">
      <c r="A403" s="677" t="s">
        <v>75</v>
      </c>
      <c r="B403" s="677"/>
      <c r="C403" s="408"/>
      <c r="D403" s="408"/>
      <c r="E403" s="408"/>
      <c r="F403" s="408"/>
      <c r="G403" s="408"/>
      <c r="H403" s="408"/>
      <c r="I403" s="408"/>
      <c r="J403" s="481"/>
      <c r="K403" s="481"/>
      <c r="L403" s="482"/>
      <c r="M403" s="408"/>
      <c r="N403" s="481"/>
      <c r="O403" s="408"/>
      <c r="P403" s="408"/>
      <c r="Q403" s="408"/>
      <c r="R403" s="408"/>
      <c r="S403" s="481"/>
      <c r="T403" s="408"/>
      <c r="U403" s="408"/>
      <c r="V403" s="483"/>
    </row>
    <row r="404" spans="1:66" ht="12.75" customHeight="1" x14ac:dyDescent="0.2">
      <c r="A404" s="372">
        <v>1</v>
      </c>
      <c r="B404" s="348" t="s">
        <v>1491</v>
      </c>
      <c r="C404" s="277">
        <f t="shared" ref="C404:C414" si="95">D404+E404+F404+G404+H404+I404+K404+M404+O404+Q404+R404+S404+T404+U404</f>
        <v>8975173.8231959995</v>
      </c>
      <c r="D404" s="277"/>
      <c r="E404" s="277"/>
      <c r="F404" s="277"/>
      <c r="G404" s="277"/>
      <c r="H404" s="277"/>
      <c r="I404" s="277"/>
      <c r="J404" s="277"/>
      <c r="K404" s="277"/>
      <c r="L404" s="277"/>
      <c r="M404" s="277">
        <v>8644193.1400000006</v>
      </c>
      <c r="N404" s="277"/>
      <c r="O404" s="277"/>
      <c r="P404" s="277"/>
      <c r="Q404" s="277"/>
      <c r="R404" s="277"/>
      <c r="S404" s="277"/>
      <c r="T404" s="266">
        <v>145994.95000000001</v>
      </c>
      <c r="U404" s="408">
        <f>(D404+E404+F404+G404+H404+I404+M404+O404+Q404+R404+S404)*2.14%</f>
        <v>184985.73319600004</v>
      </c>
      <c r="V404" s="483">
        <v>2025</v>
      </c>
    </row>
    <row r="405" spans="1:66" ht="12.75" customHeight="1" x14ac:dyDescent="0.2">
      <c r="A405" s="372">
        <v>2</v>
      </c>
      <c r="B405" s="348" t="s">
        <v>1493</v>
      </c>
      <c r="C405" s="277">
        <f t="shared" si="95"/>
        <v>9911818.7538740691</v>
      </c>
      <c r="D405" s="277"/>
      <c r="E405" s="277"/>
      <c r="F405" s="277"/>
      <c r="G405" s="277"/>
      <c r="H405" s="277"/>
      <c r="I405" s="277"/>
      <c r="J405" s="277"/>
      <c r="K405" s="277"/>
      <c r="L405" s="277"/>
      <c r="M405" s="277">
        <v>9704149.9450499993</v>
      </c>
      <c r="N405" s="277"/>
      <c r="O405" s="277"/>
      <c r="P405" s="277"/>
      <c r="Q405" s="277"/>
      <c r="R405" s="277"/>
      <c r="S405" s="277"/>
      <c r="T405" s="266"/>
      <c r="U405" s="408">
        <f>(D405+E405+F405+G405+H405+I405+M405+O405+Q405+R405+S405)*2.14%</f>
        <v>207668.80882407</v>
      </c>
      <c r="V405" s="483">
        <v>2025</v>
      </c>
    </row>
    <row r="406" spans="1:66" ht="12.75" customHeight="1" x14ac:dyDescent="0.2">
      <c r="A406" s="457">
        <v>3</v>
      </c>
      <c r="B406" s="456" t="s">
        <v>361</v>
      </c>
      <c r="C406" s="277">
        <f t="shared" si="95"/>
        <v>13551941.564347077</v>
      </c>
      <c r="D406" s="277"/>
      <c r="E406" s="277"/>
      <c r="F406" s="277"/>
      <c r="G406" s="277"/>
      <c r="H406" s="277"/>
      <c r="I406" s="277"/>
      <c r="J406" s="277"/>
      <c r="K406" s="277"/>
      <c r="L406" s="277"/>
      <c r="M406" s="279">
        <v>12937505.692527</v>
      </c>
      <c r="N406" s="277"/>
      <c r="O406" s="277"/>
      <c r="P406" s="277"/>
      <c r="Q406" s="277"/>
      <c r="R406" s="277"/>
      <c r="S406" s="277"/>
      <c r="T406" s="266">
        <v>337573.25</v>
      </c>
      <c r="U406" s="408">
        <f t="shared" ref="U406:U407" si="96">(D406+E406+F406+G406+H406+I406+M406+O406+Q406+R406+S406)*2.14%</f>
        <v>276862.62182007782</v>
      </c>
      <c r="V406" s="483">
        <v>2025</v>
      </c>
    </row>
    <row r="407" spans="1:66" ht="12.75" customHeight="1" x14ac:dyDescent="0.2">
      <c r="A407" s="457">
        <v>4</v>
      </c>
      <c r="B407" s="456" t="s">
        <v>363</v>
      </c>
      <c r="C407" s="277">
        <f t="shared" si="95"/>
        <v>5093990.1527726343</v>
      </c>
      <c r="D407" s="277"/>
      <c r="E407" s="277"/>
      <c r="F407" s="277"/>
      <c r="G407" s="277"/>
      <c r="H407" s="277"/>
      <c r="I407" s="277"/>
      <c r="J407" s="277"/>
      <c r="K407" s="277"/>
      <c r="L407" s="277"/>
      <c r="M407" s="279">
        <v>4793376.016029601</v>
      </c>
      <c r="N407" s="277"/>
      <c r="O407" s="277"/>
      <c r="P407" s="277"/>
      <c r="Q407" s="277"/>
      <c r="R407" s="277"/>
      <c r="S407" s="277"/>
      <c r="T407" s="266">
        <v>198035.89</v>
      </c>
      <c r="U407" s="408">
        <f t="shared" si="96"/>
        <v>102578.24674303347</v>
      </c>
      <c r="V407" s="483">
        <v>2025</v>
      </c>
    </row>
    <row r="408" spans="1:66" ht="12.75" customHeight="1" x14ac:dyDescent="0.2">
      <c r="A408" s="457">
        <v>5</v>
      </c>
      <c r="B408" s="456" t="s">
        <v>367</v>
      </c>
      <c r="C408" s="277">
        <f t="shared" si="95"/>
        <v>721965.75374999992</v>
      </c>
      <c r="D408" s="277"/>
      <c r="E408" s="277"/>
      <c r="F408" s="277"/>
      <c r="G408" s="277"/>
      <c r="H408" s="277"/>
      <c r="I408" s="277"/>
      <c r="J408" s="277"/>
      <c r="K408" s="277"/>
      <c r="L408" s="277"/>
      <c r="M408" s="277"/>
      <c r="N408" s="277"/>
      <c r="O408" s="277"/>
      <c r="P408" s="277"/>
      <c r="Q408" s="277"/>
      <c r="R408" s="277"/>
      <c r="S408" s="277"/>
      <c r="T408" s="266">
        <v>721965.75374999992</v>
      </c>
      <c r="U408" s="277"/>
      <c r="V408" s="483">
        <v>2025</v>
      </c>
    </row>
    <row r="409" spans="1:66" ht="12.75" customHeight="1" x14ac:dyDescent="0.2">
      <c r="A409" s="457">
        <v>6</v>
      </c>
      <c r="B409" s="456" t="s">
        <v>359</v>
      </c>
      <c r="C409" s="277">
        <f t="shared" si="95"/>
        <v>1016984.53</v>
      </c>
      <c r="D409" s="277"/>
      <c r="E409" s="277"/>
      <c r="F409" s="277"/>
      <c r="G409" s="277"/>
      <c r="H409" s="277"/>
      <c r="I409" s="277"/>
      <c r="J409" s="277"/>
      <c r="K409" s="277"/>
      <c r="L409" s="277"/>
      <c r="M409" s="277"/>
      <c r="N409" s="277"/>
      <c r="O409" s="277"/>
      <c r="P409" s="277"/>
      <c r="Q409" s="277"/>
      <c r="R409" s="277"/>
      <c r="S409" s="277"/>
      <c r="T409" s="266">
        <v>1016984.53</v>
      </c>
      <c r="U409" s="277"/>
      <c r="V409" s="483">
        <v>2025</v>
      </c>
    </row>
    <row r="410" spans="1:66" ht="12.75" customHeight="1" x14ac:dyDescent="0.2">
      <c r="A410" s="457">
        <v>7</v>
      </c>
      <c r="B410" s="456" t="s">
        <v>355</v>
      </c>
      <c r="C410" s="277">
        <f t="shared" si="95"/>
        <v>218736.93600000002</v>
      </c>
      <c r="D410" s="277"/>
      <c r="E410" s="277"/>
      <c r="F410" s="277"/>
      <c r="G410" s="277"/>
      <c r="H410" s="277"/>
      <c r="I410" s="277"/>
      <c r="J410" s="277"/>
      <c r="K410" s="277"/>
      <c r="L410" s="277"/>
      <c r="M410" s="277"/>
      <c r="N410" s="277"/>
      <c r="O410" s="277"/>
      <c r="P410" s="277"/>
      <c r="Q410" s="277"/>
      <c r="R410" s="277"/>
      <c r="S410" s="277"/>
      <c r="T410" s="266">
        <v>218736.93600000002</v>
      </c>
      <c r="U410" s="277"/>
      <c r="V410" s="483">
        <v>2025</v>
      </c>
    </row>
    <row r="411" spans="1:66" ht="12.75" customHeight="1" x14ac:dyDescent="0.2">
      <c r="A411" s="457">
        <v>8</v>
      </c>
      <c r="B411" s="456" t="s">
        <v>365</v>
      </c>
      <c r="C411" s="277">
        <f t="shared" si="95"/>
        <v>577591.42999999993</v>
      </c>
      <c r="D411" s="277"/>
      <c r="E411" s="277"/>
      <c r="F411" s="277"/>
      <c r="G411" s="277"/>
      <c r="H411" s="277"/>
      <c r="I411" s="277"/>
      <c r="J411" s="277"/>
      <c r="K411" s="277"/>
      <c r="L411" s="277"/>
      <c r="M411" s="277"/>
      <c r="N411" s="277"/>
      <c r="O411" s="277"/>
      <c r="P411" s="277"/>
      <c r="Q411" s="277"/>
      <c r="R411" s="277"/>
      <c r="S411" s="277"/>
      <c r="T411" s="266">
        <v>577591.42999999993</v>
      </c>
      <c r="U411" s="277"/>
      <c r="V411" s="483">
        <v>2025</v>
      </c>
    </row>
    <row r="412" spans="1:66" ht="12.75" customHeight="1" x14ac:dyDescent="0.2">
      <c r="A412" s="457">
        <v>9</v>
      </c>
      <c r="B412" s="456" t="s">
        <v>357</v>
      </c>
      <c r="C412" s="277">
        <f t="shared" si="95"/>
        <v>177311.93959999998</v>
      </c>
      <c r="D412" s="277"/>
      <c r="E412" s="277"/>
      <c r="F412" s="277"/>
      <c r="G412" s="277"/>
      <c r="H412" s="277"/>
      <c r="I412" s="277"/>
      <c r="J412" s="277"/>
      <c r="K412" s="277"/>
      <c r="L412" s="277"/>
      <c r="M412" s="277"/>
      <c r="N412" s="277"/>
      <c r="O412" s="277"/>
      <c r="P412" s="277"/>
      <c r="Q412" s="277"/>
      <c r="R412" s="277"/>
      <c r="S412" s="277"/>
      <c r="T412" s="266">
        <v>177311.93959999998</v>
      </c>
      <c r="U412" s="277"/>
      <c r="V412" s="483">
        <v>2025</v>
      </c>
    </row>
    <row r="413" spans="1:66" ht="12.75" customHeight="1" x14ac:dyDescent="0.2">
      <c r="A413" s="457">
        <v>10</v>
      </c>
      <c r="B413" s="684" t="s">
        <v>369</v>
      </c>
      <c r="C413" s="277">
        <f t="shared" si="95"/>
        <v>1516599.6240000001</v>
      </c>
      <c r="D413" s="279"/>
      <c r="E413" s="279"/>
      <c r="F413" s="279"/>
      <c r="G413" s="279"/>
      <c r="H413" s="279"/>
      <c r="I413" s="279"/>
      <c r="J413" s="279"/>
      <c r="K413" s="279"/>
      <c r="L413" s="279"/>
      <c r="M413" s="279"/>
      <c r="N413" s="279"/>
      <c r="O413" s="279"/>
      <c r="P413" s="279"/>
      <c r="Q413" s="279"/>
      <c r="R413" s="279"/>
      <c r="S413" s="279"/>
      <c r="T413" s="288">
        <v>1516599.6240000001</v>
      </c>
      <c r="U413" s="279"/>
      <c r="V413" s="483">
        <v>2025</v>
      </c>
    </row>
    <row r="414" spans="1:66" ht="12.75" customHeight="1" x14ac:dyDescent="0.2">
      <c r="A414" s="457">
        <v>11</v>
      </c>
      <c r="B414" s="684" t="s">
        <v>371</v>
      </c>
      <c r="C414" s="277">
        <f t="shared" si="95"/>
        <v>166792.8052</v>
      </c>
      <c r="D414" s="279"/>
      <c r="E414" s="279"/>
      <c r="F414" s="279"/>
      <c r="G414" s="279"/>
      <c r="H414" s="279"/>
      <c r="I414" s="279"/>
      <c r="J414" s="279"/>
      <c r="K414" s="279"/>
      <c r="L414" s="279"/>
      <c r="M414" s="279"/>
      <c r="N414" s="279"/>
      <c r="O414" s="279"/>
      <c r="P414" s="279"/>
      <c r="Q414" s="279"/>
      <c r="R414" s="279"/>
      <c r="S414" s="279"/>
      <c r="T414" s="288">
        <v>166792.8052</v>
      </c>
      <c r="U414" s="279"/>
      <c r="V414" s="483">
        <v>2025</v>
      </c>
    </row>
    <row r="415" spans="1:66" s="57" customFormat="1" ht="12.75" customHeight="1" x14ac:dyDescent="0.2">
      <c r="A415" s="596" t="s">
        <v>1123</v>
      </c>
      <c r="B415" s="597"/>
      <c r="C415" s="220">
        <f t="shared" ref="C415:U415" si="97">SUM(C404:C414)</f>
        <v>41928907.312739775</v>
      </c>
      <c r="D415" s="220">
        <f t="shared" si="97"/>
        <v>0</v>
      </c>
      <c r="E415" s="220">
        <f t="shared" si="97"/>
        <v>0</v>
      </c>
      <c r="F415" s="220">
        <f t="shared" si="97"/>
        <v>0</v>
      </c>
      <c r="G415" s="220">
        <f t="shared" si="97"/>
        <v>0</v>
      </c>
      <c r="H415" s="220">
        <f t="shared" si="97"/>
        <v>0</v>
      </c>
      <c r="I415" s="220">
        <f t="shared" si="97"/>
        <v>0</v>
      </c>
      <c r="J415" s="220">
        <f t="shared" si="97"/>
        <v>0</v>
      </c>
      <c r="K415" s="220">
        <f t="shared" si="97"/>
        <v>0</v>
      </c>
      <c r="L415" s="220">
        <f t="shared" si="97"/>
        <v>0</v>
      </c>
      <c r="M415" s="220">
        <f t="shared" si="97"/>
        <v>36079224.793606602</v>
      </c>
      <c r="N415" s="220">
        <f t="shared" si="97"/>
        <v>0</v>
      </c>
      <c r="O415" s="220">
        <f t="shared" si="97"/>
        <v>0</v>
      </c>
      <c r="P415" s="220">
        <f t="shared" si="97"/>
        <v>0</v>
      </c>
      <c r="Q415" s="220">
        <f t="shared" si="97"/>
        <v>0</v>
      </c>
      <c r="R415" s="220">
        <f t="shared" si="97"/>
        <v>0</v>
      </c>
      <c r="S415" s="220">
        <f t="shared" si="97"/>
        <v>0</v>
      </c>
      <c r="T415" s="220">
        <f t="shared" si="97"/>
        <v>5077587.1085500009</v>
      </c>
      <c r="U415" s="220">
        <f t="shared" si="97"/>
        <v>772095.41058318131</v>
      </c>
      <c r="V415" s="224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</row>
    <row r="416" spans="1:66" ht="12.75" customHeight="1" x14ac:dyDescent="0.2">
      <c r="A416" s="372">
        <v>1</v>
      </c>
      <c r="B416" s="348" t="s">
        <v>367</v>
      </c>
      <c r="C416" s="277">
        <f t="shared" ref="C416:C422" si="98">D416+E416+F416+G416+H416+I416+K416+M416+O416+Q416+R416+S416+T416+U416</f>
        <v>5601071.3915030342</v>
      </c>
      <c r="D416" s="277"/>
      <c r="E416" s="277"/>
      <c r="F416" s="277"/>
      <c r="G416" s="277"/>
      <c r="H416" s="277"/>
      <c r="I416" s="277"/>
      <c r="J416" s="277"/>
      <c r="K416" s="277"/>
      <c r="L416" s="277"/>
      <c r="M416" s="279">
        <v>5483719.7880389998</v>
      </c>
      <c r="N416" s="277"/>
      <c r="O416" s="277"/>
      <c r="P416" s="277"/>
      <c r="Q416" s="277"/>
      <c r="R416" s="277"/>
      <c r="S416" s="277"/>
      <c r="T416" s="266"/>
      <c r="U416" s="349">
        <f>(D416+E416+F416+G416+H416+I416+M416+O416+Q416+R416+S416)*2.14%</f>
        <v>117351.6034640346</v>
      </c>
      <c r="V416" s="483">
        <v>2026</v>
      </c>
    </row>
    <row r="417" spans="1:66" ht="12.75" customHeight="1" x14ac:dyDescent="0.2">
      <c r="A417" s="372">
        <v>2</v>
      </c>
      <c r="B417" s="348" t="s">
        <v>359</v>
      </c>
      <c r="C417" s="277">
        <f t="shared" si="98"/>
        <v>8884667.1391925402</v>
      </c>
      <c r="D417" s="277"/>
      <c r="E417" s="277"/>
      <c r="F417" s="277"/>
      <c r="G417" s="277"/>
      <c r="H417" s="277"/>
      <c r="I417" s="277"/>
      <c r="J417" s="277"/>
      <c r="K417" s="277"/>
      <c r="L417" s="277"/>
      <c r="M417" s="279">
        <v>8698518.8361000009</v>
      </c>
      <c r="N417" s="277"/>
      <c r="O417" s="277"/>
      <c r="P417" s="277"/>
      <c r="Q417" s="277"/>
      <c r="R417" s="277"/>
      <c r="S417" s="277"/>
      <c r="T417" s="266"/>
      <c r="U417" s="349">
        <f>(D417+E417+F417+G417+H417+I417+M417+O417+Q417+R417+S417)*2.14%</f>
        <v>186148.30309254004</v>
      </c>
      <c r="V417" s="483">
        <v>2026</v>
      </c>
    </row>
    <row r="418" spans="1:66" ht="12.75" customHeight="1" x14ac:dyDescent="0.2">
      <c r="A418" s="372">
        <v>3</v>
      </c>
      <c r="B418" s="348" t="s">
        <v>365</v>
      </c>
      <c r="C418" s="277">
        <f t="shared" si="98"/>
        <v>4386109.8747578589</v>
      </c>
      <c r="D418" s="277"/>
      <c r="E418" s="277"/>
      <c r="F418" s="277"/>
      <c r="G418" s="277"/>
      <c r="H418" s="277"/>
      <c r="I418" s="277"/>
      <c r="J418" s="277"/>
      <c r="K418" s="277"/>
      <c r="L418" s="277"/>
      <c r="M418" s="279">
        <v>4294213.7015447998</v>
      </c>
      <c r="N418" s="277"/>
      <c r="O418" s="277"/>
      <c r="P418" s="277"/>
      <c r="Q418" s="277"/>
      <c r="R418" s="277"/>
      <c r="S418" s="277"/>
      <c r="T418" s="266"/>
      <c r="U418" s="349">
        <f>(D418+E418+F418+G418+H418+I418+M418+O418+Q418+R418+S418)*2.14%</f>
        <v>91896.173213058733</v>
      </c>
      <c r="V418" s="483">
        <v>2026</v>
      </c>
    </row>
    <row r="419" spans="1:66" ht="12.75" customHeight="1" x14ac:dyDescent="0.2">
      <c r="A419" s="372">
        <v>4</v>
      </c>
      <c r="B419" s="348" t="s">
        <v>369</v>
      </c>
      <c r="C419" s="277">
        <f t="shared" si="98"/>
        <v>18340658.018306907</v>
      </c>
      <c r="D419" s="277"/>
      <c r="E419" s="277"/>
      <c r="F419" s="277"/>
      <c r="G419" s="277"/>
      <c r="H419" s="277"/>
      <c r="I419" s="277"/>
      <c r="J419" s="277"/>
      <c r="K419" s="277"/>
      <c r="L419" s="277"/>
      <c r="M419" s="279">
        <v>17956391.245649997</v>
      </c>
      <c r="N419" s="277"/>
      <c r="O419" s="277"/>
      <c r="P419" s="277"/>
      <c r="Q419" s="277"/>
      <c r="R419" s="277"/>
      <c r="S419" s="277"/>
      <c r="T419" s="266"/>
      <c r="U419" s="349">
        <f>(D419+E419+F419+G419+H419+I419+M419+O419+Q419+R419+S419)*2.14%</f>
        <v>384266.77265691001</v>
      </c>
      <c r="V419" s="483">
        <v>2026</v>
      </c>
    </row>
    <row r="420" spans="1:66" ht="12.75" customHeight="1" x14ac:dyDescent="0.2">
      <c r="A420" s="518">
        <v>5</v>
      </c>
      <c r="B420" s="172" t="s">
        <v>686</v>
      </c>
      <c r="C420" s="277">
        <f t="shared" si="98"/>
        <v>1209864.1229999999</v>
      </c>
      <c r="D420" s="277"/>
      <c r="E420" s="277"/>
      <c r="F420" s="277"/>
      <c r="G420" s="277"/>
      <c r="H420" s="277"/>
      <c r="I420" s="277"/>
      <c r="J420" s="277"/>
      <c r="K420" s="277"/>
      <c r="L420" s="277"/>
      <c r="M420" s="277"/>
      <c r="N420" s="277"/>
      <c r="O420" s="277"/>
      <c r="P420" s="277"/>
      <c r="Q420" s="277"/>
      <c r="R420" s="277"/>
      <c r="S420" s="277"/>
      <c r="T420" s="266">
        <v>1209864.1229999999</v>
      </c>
      <c r="U420" s="277"/>
      <c r="V420" s="483">
        <v>2026</v>
      </c>
    </row>
    <row r="421" spans="1:66" ht="12.75" customHeight="1" x14ac:dyDescent="0.2">
      <c r="A421" s="372">
        <v>6</v>
      </c>
      <c r="B421" s="403" t="s">
        <v>691</v>
      </c>
      <c r="C421" s="277">
        <f t="shared" si="98"/>
        <v>227648.44080000001</v>
      </c>
      <c r="D421" s="279"/>
      <c r="E421" s="279"/>
      <c r="F421" s="279"/>
      <c r="G421" s="279"/>
      <c r="H421" s="279"/>
      <c r="I421" s="279"/>
      <c r="J421" s="279"/>
      <c r="K421" s="279"/>
      <c r="L421" s="279"/>
      <c r="M421" s="279"/>
      <c r="N421" s="279"/>
      <c r="O421" s="279"/>
      <c r="P421" s="279"/>
      <c r="Q421" s="279"/>
      <c r="R421" s="279"/>
      <c r="S421" s="279"/>
      <c r="T421" s="288">
        <v>227648.44080000001</v>
      </c>
      <c r="U421" s="277"/>
      <c r="V421" s="483">
        <v>2026</v>
      </c>
    </row>
    <row r="422" spans="1:66" ht="12.75" customHeight="1" x14ac:dyDescent="0.2">
      <c r="A422" s="373">
        <v>7</v>
      </c>
      <c r="B422" s="403" t="s">
        <v>680</v>
      </c>
      <c r="C422" s="277">
        <f t="shared" si="98"/>
        <v>158573.54799999998</v>
      </c>
      <c r="D422" s="279"/>
      <c r="E422" s="279"/>
      <c r="F422" s="279"/>
      <c r="G422" s="279"/>
      <c r="H422" s="279"/>
      <c r="I422" s="279"/>
      <c r="J422" s="279"/>
      <c r="K422" s="279"/>
      <c r="L422" s="279"/>
      <c r="M422" s="279"/>
      <c r="N422" s="279"/>
      <c r="O422" s="279"/>
      <c r="P422" s="279"/>
      <c r="Q422" s="279"/>
      <c r="R422" s="279"/>
      <c r="S422" s="279"/>
      <c r="T422" s="288">
        <v>158573.54799999998</v>
      </c>
      <c r="U422" s="279"/>
      <c r="V422" s="483">
        <v>2026</v>
      </c>
    </row>
    <row r="423" spans="1:66" ht="12.75" customHeight="1" x14ac:dyDescent="0.2">
      <c r="A423" s="593" t="s">
        <v>1124</v>
      </c>
      <c r="B423" s="593"/>
      <c r="C423" s="220">
        <f t="shared" ref="C423:U423" si="99">SUM(C416:C422)</f>
        <v>38808592.535560347</v>
      </c>
      <c r="D423" s="220">
        <f t="shared" si="99"/>
        <v>0</v>
      </c>
      <c r="E423" s="220">
        <f t="shared" si="99"/>
        <v>0</v>
      </c>
      <c r="F423" s="220">
        <f t="shared" si="99"/>
        <v>0</v>
      </c>
      <c r="G423" s="220">
        <f t="shared" si="99"/>
        <v>0</v>
      </c>
      <c r="H423" s="220">
        <f t="shared" si="99"/>
        <v>0</v>
      </c>
      <c r="I423" s="220">
        <f t="shared" si="99"/>
        <v>0</v>
      </c>
      <c r="J423" s="220">
        <f t="shared" si="99"/>
        <v>0</v>
      </c>
      <c r="K423" s="220">
        <f t="shared" si="99"/>
        <v>0</v>
      </c>
      <c r="L423" s="220">
        <f t="shared" si="99"/>
        <v>0</v>
      </c>
      <c r="M423" s="220">
        <f t="shared" si="99"/>
        <v>36432843.571333796</v>
      </c>
      <c r="N423" s="220">
        <f t="shared" si="99"/>
        <v>0</v>
      </c>
      <c r="O423" s="220">
        <f t="shared" si="99"/>
        <v>0</v>
      </c>
      <c r="P423" s="220">
        <f t="shared" si="99"/>
        <v>0</v>
      </c>
      <c r="Q423" s="220">
        <f t="shared" si="99"/>
        <v>0</v>
      </c>
      <c r="R423" s="220">
        <f t="shared" si="99"/>
        <v>0</v>
      </c>
      <c r="S423" s="220">
        <f t="shared" si="99"/>
        <v>0</v>
      </c>
      <c r="T423" s="220">
        <f t="shared" si="99"/>
        <v>1596086.1117999998</v>
      </c>
      <c r="U423" s="220">
        <f t="shared" si="99"/>
        <v>779662.85242654337</v>
      </c>
      <c r="V423" s="224"/>
    </row>
    <row r="424" spans="1:66" ht="12.75" customHeight="1" x14ac:dyDescent="0.2">
      <c r="A424" s="372">
        <v>1</v>
      </c>
      <c r="B424" s="348" t="s">
        <v>682</v>
      </c>
      <c r="C424" s="277">
        <f t="shared" ref="C424:C427" si="100">D424+E424+F424+G424+H424+I424+K424+M424+O424+Q424+R424+S424+T424+U424</f>
        <v>12920576.253885809</v>
      </c>
      <c r="D424" s="277"/>
      <c r="E424" s="277"/>
      <c r="F424" s="277"/>
      <c r="G424" s="277"/>
      <c r="H424" s="277"/>
      <c r="I424" s="277"/>
      <c r="J424" s="277"/>
      <c r="K424" s="277"/>
      <c r="L424" s="277"/>
      <c r="M424" s="277">
        <v>12011816.10915</v>
      </c>
      <c r="N424" s="277"/>
      <c r="O424" s="277"/>
      <c r="P424" s="277"/>
      <c r="Q424" s="277"/>
      <c r="R424" s="277"/>
      <c r="S424" s="277"/>
      <c r="T424" s="266">
        <v>651707.27999999991</v>
      </c>
      <c r="U424" s="408">
        <f t="shared" ref="U424:U427" si="101">(D424+E424+F424+G424+H424+I424+M424+O424+Q424+R424+S424)*2.14%</f>
        <v>257052.86473581003</v>
      </c>
      <c r="V424" s="483">
        <v>2027</v>
      </c>
    </row>
    <row r="425" spans="1:66" ht="12.75" customHeight="1" x14ac:dyDescent="0.2">
      <c r="A425" s="372">
        <v>2</v>
      </c>
      <c r="B425" s="348" t="s">
        <v>688</v>
      </c>
      <c r="C425" s="277">
        <f t="shared" si="100"/>
        <v>20021723.222449251</v>
      </c>
      <c r="D425" s="277"/>
      <c r="E425" s="277"/>
      <c r="F425" s="277"/>
      <c r="G425" s="277"/>
      <c r="H425" s="277"/>
      <c r="I425" s="277"/>
      <c r="J425" s="277"/>
      <c r="K425" s="277"/>
      <c r="L425" s="277"/>
      <c r="M425" s="277">
        <v>17638815.400479</v>
      </c>
      <c r="N425" s="277"/>
      <c r="O425" s="277"/>
      <c r="P425" s="277"/>
      <c r="Q425" s="277"/>
      <c r="R425" s="277"/>
      <c r="S425" s="277"/>
      <c r="T425" s="266">
        <v>2005437.1723999998</v>
      </c>
      <c r="U425" s="408">
        <f t="shared" si="101"/>
        <v>377470.64957025065</v>
      </c>
      <c r="V425" s="483">
        <v>2027</v>
      </c>
    </row>
    <row r="426" spans="1:66" ht="12.75" customHeight="1" x14ac:dyDescent="0.2">
      <c r="A426" s="372">
        <v>3</v>
      </c>
      <c r="B426" s="348" t="s">
        <v>684</v>
      </c>
      <c r="C426" s="277">
        <f t="shared" si="100"/>
        <v>11782454.331779914</v>
      </c>
      <c r="D426" s="277"/>
      <c r="E426" s="277"/>
      <c r="F426" s="277"/>
      <c r="G426" s="277"/>
      <c r="H426" s="277"/>
      <c r="I426" s="277"/>
      <c r="J426" s="277"/>
      <c r="K426" s="277"/>
      <c r="L426" s="277"/>
      <c r="M426" s="277">
        <v>10219960.555883998</v>
      </c>
      <c r="N426" s="277"/>
      <c r="O426" s="277"/>
      <c r="P426" s="277"/>
      <c r="Q426" s="277"/>
      <c r="R426" s="277"/>
      <c r="S426" s="277"/>
      <c r="T426" s="266">
        <v>1343786.62</v>
      </c>
      <c r="U426" s="408">
        <f t="shared" si="101"/>
        <v>218707.15589591759</v>
      </c>
      <c r="V426" s="483">
        <v>2027</v>
      </c>
    </row>
    <row r="427" spans="1:66" ht="12.75" customHeight="1" x14ac:dyDescent="0.2">
      <c r="A427" s="372">
        <v>4</v>
      </c>
      <c r="B427" s="348" t="s">
        <v>690</v>
      </c>
      <c r="C427" s="277">
        <f t="shared" si="100"/>
        <v>10066453.888985256</v>
      </c>
      <c r="D427" s="277"/>
      <c r="E427" s="277"/>
      <c r="F427" s="277"/>
      <c r="G427" s="277"/>
      <c r="H427" s="277"/>
      <c r="I427" s="277"/>
      <c r="J427" s="277"/>
      <c r="K427" s="277"/>
      <c r="L427" s="277"/>
      <c r="M427" s="277">
        <v>8867466.4460399989</v>
      </c>
      <c r="N427" s="277"/>
      <c r="O427" s="277"/>
      <c r="P427" s="277"/>
      <c r="Q427" s="277"/>
      <c r="R427" s="277"/>
      <c r="S427" s="277"/>
      <c r="T427" s="266">
        <v>1009223.661</v>
      </c>
      <c r="U427" s="408">
        <f t="shared" si="101"/>
        <v>189763.78194525599</v>
      </c>
      <c r="V427" s="483">
        <v>2027</v>
      </c>
    </row>
    <row r="428" spans="1:66" ht="12.75" customHeight="1" x14ac:dyDescent="0.2">
      <c r="A428" s="593" t="s">
        <v>1125</v>
      </c>
      <c r="B428" s="593"/>
      <c r="C428" s="220">
        <f t="shared" ref="C428:U428" si="102">SUM(C424:C427)</f>
        <v>54791207.69710023</v>
      </c>
      <c r="D428" s="220">
        <f t="shared" si="102"/>
        <v>0</v>
      </c>
      <c r="E428" s="220">
        <f t="shared" si="102"/>
        <v>0</v>
      </c>
      <c r="F428" s="220">
        <f t="shared" si="102"/>
        <v>0</v>
      </c>
      <c r="G428" s="220">
        <f t="shared" si="102"/>
        <v>0</v>
      </c>
      <c r="H428" s="220">
        <f t="shared" si="102"/>
        <v>0</v>
      </c>
      <c r="I428" s="220">
        <f t="shared" si="102"/>
        <v>0</v>
      </c>
      <c r="J428" s="220">
        <f t="shared" si="102"/>
        <v>0</v>
      </c>
      <c r="K428" s="220">
        <f t="shared" si="102"/>
        <v>0</v>
      </c>
      <c r="L428" s="220">
        <f t="shared" si="102"/>
        <v>0</v>
      </c>
      <c r="M428" s="220">
        <f t="shared" si="102"/>
        <v>48738058.511552997</v>
      </c>
      <c r="N428" s="220">
        <f t="shared" si="102"/>
        <v>0</v>
      </c>
      <c r="O428" s="220">
        <f t="shared" si="102"/>
        <v>0</v>
      </c>
      <c r="P428" s="220">
        <f t="shared" si="102"/>
        <v>0</v>
      </c>
      <c r="Q428" s="220">
        <f t="shared" si="102"/>
        <v>0</v>
      </c>
      <c r="R428" s="220">
        <f t="shared" si="102"/>
        <v>0</v>
      </c>
      <c r="S428" s="220">
        <f t="shared" si="102"/>
        <v>0</v>
      </c>
      <c r="T428" s="220">
        <f t="shared" si="102"/>
        <v>5010154.7334000003</v>
      </c>
      <c r="U428" s="220">
        <f t="shared" si="102"/>
        <v>1042994.4521472342</v>
      </c>
      <c r="V428" s="224"/>
    </row>
    <row r="429" spans="1:66" ht="12.75" customHeight="1" x14ac:dyDescent="0.2">
      <c r="A429" s="591" t="s">
        <v>51</v>
      </c>
      <c r="B429" s="591"/>
      <c r="C429" s="72">
        <f t="shared" ref="C429:U429" si="103">C415+C423+C428</f>
        <v>135528707.54540035</v>
      </c>
      <c r="D429" s="72">
        <f t="shared" si="103"/>
        <v>0</v>
      </c>
      <c r="E429" s="72">
        <f t="shared" si="103"/>
        <v>0</v>
      </c>
      <c r="F429" s="72">
        <f t="shared" si="103"/>
        <v>0</v>
      </c>
      <c r="G429" s="72">
        <f t="shared" si="103"/>
        <v>0</v>
      </c>
      <c r="H429" s="72">
        <f t="shared" si="103"/>
        <v>0</v>
      </c>
      <c r="I429" s="72">
        <f t="shared" si="103"/>
        <v>0</v>
      </c>
      <c r="J429" s="72">
        <f t="shared" si="103"/>
        <v>0</v>
      </c>
      <c r="K429" s="72">
        <f t="shared" si="103"/>
        <v>0</v>
      </c>
      <c r="L429" s="72">
        <f t="shared" si="103"/>
        <v>0</v>
      </c>
      <c r="M429" s="72">
        <f t="shared" si="103"/>
        <v>121250126.87649339</v>
      </c>
      <c r="N429" s="72">
        <f t="shared" si="103"/>
        <v>0</v>
      </c>
      <c r="O429" s="72">
        <f t="shared" si="103"/>
        <v>0</v>
      </c>
      <c r="P429" s="72">
        <f t="shared" si="103"/>
        <v>0</v>
      </c>
      <c r="Q429" s="72">
        <f t="shared" si="103"/>
        <v>0</v>
      </c>
      <c r="R429" s="72">
        <f t="shared" si="103"/>
        <v>0</v>
      </c>
      <c r="S429" s="72">
        <f t="shared" si="103"/>
        <v>0</v>
      </c>
      <c r="T429" s="154">
        <f t="shared" si="103"/>
        <v>11683827.953750001</v>
      </c>
      <c r="U429" s="72">
        <f t="shared" si="103"/>
        <v>2594752.7151569589</v>
      </c>
      <c r="V429" s="73"/>
    </row>
    <row r="430" spans="1:66" ht="12.75" customHeight="1" x14ac:dyDescent="0.2">
      <c r="A430" s="677" t="s">
        <v>76</v>
      </c>
      <c r="B430" s="677"/>
      <c r="C430" s="408"/>
      <c r="D430" s="409"/>
      <c r="E430" s="409"/>
      <c r="F430" s="409"/>
      <c r="G430" s="409"/>
      <c r="H430" s="409"/>
      <c r="I430" s="409"/>
      <c r="J430" s="409"/>
      <c r="K430" s="409"/>
      <c r="L430" s="663"/>
      <c r="M430" s="409"/>
      <c r="N430" s="409"/>
      <c r="O430" s="481"/>
      <c r="P430" s="648"/>
      <c r="Q430" s="409"/>
      <c r="R430" s="409"/>
      <c r="S430" s="409"/>
      <c r="T430" s="409"/>
      <c r="U430" s="409"/>
      <c r="V430" s="483"/>
    </row>
    <row r="431" spans="1:66" s="176" customFormat="1" ht="12.75" customHeight="1" x14ac:dyDescent="0.2">
      <c r="A431" s="407"/>
      <c r="B431" s="407"/>
      <c r="C431" s="408"/>
      <c r="D431" s="664"/>
      <c r="E431" s="664"/>
      <c r="F431" s="664"/>
      <c r="G431" s="664"/>
      <c r="H431" s="664"/>
      <c r="I431" s="664"/>
      <c r="J431" s="664"/>
      <c r="K431" s="664"/>
      <c r="L431" s="665"/>
      <c r="M431" s="664"/>
      <c r="N431" s="664"/>
      <c r="O431" s="666"/>
      <c r="P431" s="667"/>
      <c r="Q431" s="664"/>
      <c r="R431" s="664"/>
      <c r="S431" s="664"/>
      <c r="T431" s="664"/>
      <c r="U431" s="664"/>
      <c r="V431" s="668"/>
      <c r="W431" s="84"/>
      <c r="X431" s="84"/>
      <c r="Y431" s="84"/>
      <c r="Z431" s="84"/>
      <c r="AA431" s="84"/>
      <c r="AB431" s="84"/>
      <c r="AC431" s="84"/>
      <c r="AD431" s="84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  <c r="AT431" s="84"/>
      <c r="AU431" s="84"/>
      <c r="AV431" s="84"/>
      <c r="AW431" s="84"/>
      <c r="AX431" s="84"/>
      <c r="AY431" s="84"/>
      <c r="AZ431" s="84"/>
      <c r="BA431" s="84"/>
      <c r="BB431" s="84"/>
      <c r="BC431" s="84"/>
      <c r="BD431" s="84"/>
      <c r="BE431" s="84"/>
      <c r="BF431" s="84"/>
      <c r="BG431" s="84"/>
      <c r="BH431" s="84"/>
      <c r="BI431" s="84"/>
      <c r="BJ431" s="84"/>
      <c r="BK431" s="84"/>
      <c r="BL431" s="84"/>
      <c r="BM431" s="84"/>
      <c r="BN431" s="84"/>
    </row>
    <row r="432" spans="1:66" ht="12.75" customHeight="1" x14ac:dyDescent="0.2">
      <c r="A432" s="593" t="s">
        <v>1131</v>
      </c>
      <c r="B432" s="593"/>
      <c r="C432" s="220">
        <v>0</v>
      </c>
      <c r="D432" s="220">
        <v>0</v>
      </c>
      <c r="E432" s="220">
        <v>0</v>
      </c>
      <c r="F432" s="220">
        <v>0</v>
      </c>
      <c r="G432" s="220">
        <v>0</v>
      </c>
      <c r="H432" s="220">
        <v>0</v>
      </c>
      <c r="I432" s="220">
        <v>0</v>
      </c>
      <c r="J432" s="220">
        <v>0</v>
      </c>
      <c r="K432" s="220">
        <v>0</v>
      </c>
      <c r="L432" s="220">
        <v>0</v>
      </c>
      <c r="M432" s="220">
        <v>0</v>
      </c>
      <c r="N432" s="220">
        <v>0</v>
      </c>
      <c r="O432" s="220">
        <v>0</v>
      </c>
      <c r="P432" s="220">
        <v>0</v>
      </c>
      <c r="Q432" s="220">
        <v>0</v>
      </c>
      <c r="R432" s="220">
        <v>0</v>
      </c>
      <c r="S432" s="220">
        <v>0</v>
      </c>
      <c r="T432" s="221">
        <v>0</v>
      </c>
      <c r="U432" s="220">
        <v>0</v>
      </c>
      <c r="V432" s="224"/>
    </row>
    <row r="433" spans="1:66" ht="12.75" customHeight="1" x14ac:dyDescent="0.2">
      <c r="A433" s="372"/>
      <c r="B433" s="348"/>
      <c r="C433" s="408"/>
      <c r="D433" s="408"/>
      <c r="E433" s="408"/>
      <c r="F433" s="408"/>
      <c r="G433" s="408"/>
      <c r="H433" s="408"/>
      <c r="I433" s="408"/>
      <c r="J433" s="408"/>
      <c r="K433" s="408"/>
      <c r="L433" s="482"/>
      <c r="M433" s="408"/>
      <c r="N433" s="408"/>
      <c r="O433" s="408"/>
      <c r="P433" s="408"/>
      <c r="Q433" s="408"/>
      <c r="R433" s="408"/>
      <c r="S433" s="408"/>
      <c r="T433" s="266"/>
      <c r="U433" s="408"/>
      <c r="V433" s="483"/>
    </row>
    <row r="434" spans="1:66" ht="12.75" customHeight="1" x14ac:dyDescent="0.2">
      <c r="A434" s="593" t="s">
        <v>1132</v>
      </c>
      <c r="B434" s="593"/>
      <c r="C434" s="220">
        <f>SUM(C433)</f>
        <v>0</v>
      </c>
      <c r="D434" s="220">
        <f t="shared" ref="D434:U434" si="104">SUM(D433)</f>
        <v>0</v>
      </c>
      <c r="E434" s="220">
        <f t="shared" si="104"/>
        <v>0</v>
      </c>
      <c r="F434" s="220">
        <f t="shared" si="104"/>
        <v>0</v>
      </c>
      <c r="G434" s="220">
        <f t="shared" si="104"/>
        <v>0</v>
      </c>
      <c r="H434" s="220">
        <f t="shared" si="104"/>
        <v>0</v>
      </c>
      <c r="I434" s="220">
        <f t="shared" si="104"/>
        <v>0</v>
      </c>
      <c r="J434" s="220">
        <f t="shared" si="104"/>
        <v>0</v>
      </c>
      <c r="K434" s="220">
        <f t="shared" si="104"/>
        <v>0</v>
      </c>
      <c r="L434" s="220">
        <f t="shared" si="104"/>
        <v>0</v>
      </c>
      <c r="M434" s="220">
        <f t="shared" si="104"/>
        <v>0</v>
      </c>
      <c r="N434" s="220">
        <f t="shared" si="104"/>
        <v>0</v>
      </c>
      <c r="O434" s="220">
        <f t="shared" si="104"/>
        <v>0</v>
      </c>
      <c r="P434" s="220">
        <f t="shared" si="104"/>
        <v>0</v>
      </c>
      <c r="Q434" s="220">
        <f t="shared" si="104"/>
        <v>0</v>
      </c>
      <c r="R434" s="220">
        <f t="shared" si="104"/>
        <v>0</v>
      </c>
      <c r="S434" s="220">
        <f t="shared" si="104"/>
        <v>0</v>
      </c>
      <c r="T434" s="221">
        <f t="shared" si="104"/>
        <v>0</v>
      </c>
      <c r="U434" s="220">
        <f t="shared" si="104"/>
        <v>0</v>
      </c>
      <c r="V434" s="224"/>
    </row>
    <row r="435" spans="1:66" ht="12.75" customHeight="1" x14ac:dyDescent="0.2">
      <c r="A435" s="372">
        <v>1</v>
      </c>
      <c r="B435" s="348" t="s">
        <v>1041</v>
      </c>
      <c r="C435" s="277">
        <f t="shared" ref="C435" si="105">D435+E435+F435+G435+H435+I435+K435+M435+O435+Q435+R435+S435+T435+U435</f>
        <v>218736.93600000002</v>
      </c>
      <c r="D435" s="277"/>
      <c r="E435" s="277"/>
      <c r="F435" s="277"/>
      <c r="G435" s="277"/>
      <c r="H435" s="277"/>
      <c r="I435" s="277"/>
      <c r="J435" s="277"/>
      <c r="K435" s="277"/>
      <c r="L435" s="277"/>
      <c r="M435" s="277"/>
      <c r="N435" s="277"/>
      <c r="O435" s="277"/>
      <c r="P435" s="277"/>
      <c r="Q435" s="277"/>
      <c r="R435" s="277"/>
      <c r="S435" s="277"/>
      <c r="T435" s="266">
        <v>218736.93600000002</v>
      </c>
      <c r="U435" s="277"/>
      <c r="V435" s="483">
        <v>2027</v>
      </c>
    </row>
    <row r="436" spans="1:66" ht="12.75" customHeight="1" x14ac:dyDescent="0.2">
      <c r="A436" s="593" t="s">
        <v>1133</v>
      </c>
      <c r="B436" s="593"/>
      <c r="C436" s="220">
        <f t="shared" ref="C436:U436" si="106">SUM(C435:C435)</f>
        <v>218736.93600000002</v>
      </c>
      <c r="D436" s="220">
        <f t="shared" si="106"/>
        <v>0</v>
      </c>
      <c r="E436" s="220">
        <f t="shared" si="106"/>
        <v>0</v>
      </c>
      <c r="F436" s="220">
        <f t="shared" si="106"/>
        <v>0</v>
      </c>
      <c r="G436" s="220">
        <f t="shared" si="106"/>
        <v>0</v>
      </c>
      <c r="H436" s="220">
        <f t="shared" si="106"/>
        <v>0</v>
      </c>
      <c r="I436" s="220">
        <f t="shared" si="106"/>
        <v>0</v>
      </c>
      <c r="J436" s="220">
        <f t="shared" si="106"/>
        <v>0</v>
      </c>
      <c r="K436" s="220">
        <f t="shared" si="106"/>
        <v>0</v>
      </c>
      <c r="L436" s="220">
        <f t="shared" si="106"/>
        <v>0</v>
      </c>
      <c r="M436" s="220">
        <f t="shared" si="106"/>
        <v>0</v>
      </c>
      <c r="N436" s="220">
        <f t="shared" si="106"/>
        <v>0</v>
      </c>
      <c r="O436" s="220">
        <f t="shared" si="106"/>
        <v>0</v>
      </c>
      <c r="P436" s="220">
        <f t="shared" si="106"/>
        <v>0</v>
      </c>
      <c r="Q436" s="220">
        <f t="shared" si="106"/>
        <v>0</v>
      </c>
      <c r="R436" s="220">
        <f t="shared" si="106"/>
        <v>0</v>
      </c>
      <c r="S436" s="220">
        <f t="shared" si="106"/>
        <v>0</v>
      </c>
      <c r="T436" s="221">
        <f t="shared" si="106"/>
        <v>218736.93600000002</v>
      </c>
      <c r="U436" s="220">
        <f t="shared" si="106"/>
        <v>0</v>
      </c>
      <c r="V436" s="224"/>
    </row>
    <row r="437" spans="1:66" ht="12.75" customHeight="1" x14ac:dyDescent="0.2">
      <c r="A437" s="591" t="s">
        <v>103</v>
      </c>
      <c r="B437" s="591"/>
      <c r="C437" s="72">
        <f t="shared" ref="C437:U437" si="107">C432+C434+C436</f>
        <v>218736.93600000002</v>
      </c>
      <c r="D437" s="72">
        <f t="shared" si="107"/>
        <v>0</v>
      </c>
      <c r="E437" s="72">
        <f t="shared" si="107"/>
        <v>0</v>
      </c>
      <c r="F437" s="72">
        <f>F432+F434+F436</f>
        <v>0</v>
      </c>
      <c r="G437" s="72">
        <f t="shared" si="107"/>
        <v>0</v>
      </c>
      <c r="H437" s="72">
        <f t="shared" si="107"/>
        <v>0</v>
      </c>
      <c r="I437" s="72">
        <f t="shared" si="107"/>
        <v>0</v>
      </c>
      <c r="J437" s="72">
        <f t="shared" si="107"/>
        <v>0</v>
      </c>
      <c r="K437" s="72">
        <f t="shared" si="107"/>
        <v>0</v>
      </c>
      <c r="L437" s="72">
        <f t="shared" si="107"/>
        <v>0</v>
      </c>
      <c r="M437" s="72">
        <f t="shared" si="107"/>
        <v>0</v>
      </c>
      <c r="N437" s="72">
        <f t="shared" si="107"/>
        <v>0</v>
      </c>
      <c r="O437" s="72">
        <f t="shared" si="107"/>
        <v>0</v>
      </c>
      <c r="P437" s="72">
        <f t="shared" si="107"/>
        <v>0</v>
      </c>
      <c r="Q437" s="72">
        <f t="shared" si="107"/>
        <v>0</v>
      </c>
      <c r="R437" s="72">
        <f t="shared" si="107"/>
        <v>0</v>
      </c>
      <c r="S437" s="72">
        <f t="shared" si="107"/>
        <v>0</v>
      </c>
      <c r="T437" s="154">
        <f t="shared" si="107"/>
        <v>218736.93600000002</v>
      </c>
      <c r="U437" s="72">
        <f t="shared" si="107"/>
        <v>0</v>
      </c>
      <c r="V437" s="73"/>
    </row>
    <row r="438" spans="1:66" ht="12.75" customHeight="1" x14ac:dyDescent="0.2">
      <c r="A438" s="677" t="s">
        <v>160</v>
      </c>
      <c r="B438" s="677"/>
      <c r="C438" s="408"/>
      <c r="D438" s="409"/>
      <c r="E438" s="409"/>
      <c r="F438" s="409"/>
      <c r="G438" s="409"/>
      <c r="H438" s="409"/>
      <c r="I438" s="409"/>
      <c r="J438" s="409"/>
      <c r="K438" s="409"/>
      <c r="L438" s="663"/>
      <c r="M438" s="409"/>
      <c r="N438" s="409"/>
      <c r="O438" s="481"/>
      <c r="P438" s="648"/>
      <c r="Q438" s="409"/>
      <c r="R438" s="409"/>
      <c r="S438" s="409"/>
      <c r="T438" s="409"/>
      <c r="U438" s="409"/>
      <c r="V438" s="483"/>
    </row>
    <row r="439" spans="1:66" ht="13.5" customHeight="1" x14ac:dyDescent="0.2">
      <c r="A439" s="479">
        <v>1</v>
      </c>
      <c r="B439" s="480" t="s">
        <v>1778</v>
      </c>
      <c r="C439" s="277">
        <f t="shared" ref="C439:C450" si="108">D439+E439+F439+G439+H439+I439+K439+M439+O439+Q439+R439+S439+T439+U439</f>
        <v>33438.11</v>
      </c>
      <c r="D439" s="279"/>
      <c r="E439" s="279"/>
      <c r="F439" s="279"/>
      <c r="G439" s="279"/>
      <c r="H439" s="279"/>
      <c r="I439" s="279"/>
      <c r="J439" s="279"/>
      <c r="K439" s="279"/>
      <c r="L439" s="279"/>
      <c r="M439" s="277"/>
      <c r="N439" s="279"/>
      <c r="O439" s="279"/>
      <c r="P439" s="279"/>
      <c r="Q439" s="279"/>
      <c r="R439" s="279"/>
      <c r="S439" s="279"/>
      <c r="T439" s="288">
        <v>33438.11</v>
      </c>
      <c r="U439" s="349"/>
      <c r="V439" s="483">
        <v>2025</v>
      </c>
    </row>
    <row r="440" spans="1:66" ht="13.5" customHeight="1" x14ac:dyDescent="0.2">
      <c r="A440" s="455">
        <v>2</v>
      </c>
      <c r="B440" s="551" t="s">
        <v>1495</v>
      </c>
      <c r="C440" s="277">
        <f t="shared" si="108"/>
        <v>5654378.4740000004</v>
      </c>
      <c r="D440" s="460"/>
      <c r="E440" s="460"/>
      <c r="F440" s="460"/>
      <c r="G440" s="460"/>
      <c r="H440" s="460"/>
      <c r="I440" s="460"/>
      <c r="J440" s="460"/>
      <c r="K440" s="460"/>
      <c r="L440" s="460"/>
      <c r="M440" s="460">
        <v>5535910</v>
      </c>
      <c r="N440" s="460"/>
      <c r="O440" s="460"/>
      <c r="P440" s="460"/>
      <c r="Q440" s="460"/>
      <c r="R440" s="460"/>
      <c r="S440" s="460"/>
      <c r="T440" s="461"/>
      <c r="U440" s="659">
        <f>(D440+E440+F440+G440+H440+I440+M440+O440+Q440+R440+S440)*2.14%</f>
        <v>118468.47400000002</v>
      </c>
      <c r="V440" s="483">
        <v>2025</v>
      </c>
      <c r="W440" s="477"/>
      <c r="X440" s="477"/>
      <c r="Y440" s="477"/>
      <c r="Z440" s="477"/>
      <c r="AA440" s="477"/>
      <c r="AB440" s="477"/>
      <c r="AC440" s="477"/>
      <c r="AD440" s="477"/>
      <c r="AE440" s="477"/>
      <c r="AF440" s="477"/>
      <c r="AG440" s="477"/>
      <c r="AH440" s="477"/>
      <c r="AI440" s="477"/>
      <c r="AJ440" s="477"/>
      <c r="AK440" s="477"/>
      <c r="AL440" s="477"/>
      <c r="AM440" s="477"/>
      <c r="AN440" s="477"/>
      <c r="AO440" s="477"/>
      <c r="AP440" s="477"/>
      <c r="AQ440" s="477"/>
      <c r="AR440" s="477"/>
      <c r="AS440" s="477"/>
      <c r="AT440" s="477"/>
      <c r="AU440" s="477"/>
      <c r="AV440" s="477"/>
      <c r="AW440" s="477"/>
      <c r="AX440" s="477"/>
      <c r="AY440" s="477"/>
      <c r="AZ440" s="477"/>
      <c r="BA440" s="477"/>
      <c r="BB440" s="477"/>
      <c r="BC440" s="477"/>
      <c r="BD440" s="477"/>
      <c r="BE440" s="477"/>
      <c r="BF440" s="477"/>
      <c r="BG440" s="477"/>
      <c r="BH440" s="477"/>
      <c r="BI440" s="477"/>
      <c r="BJ440" s="477"/>
      <c r="BK440" s="477"/>
      <c r="BL440" s="477"/>
      <c r="BM440" s="477"/>
      <c r="BN440" s="477"/>
    </row>
    <row r="441" spans="1:66" ht="13.5" customHeight="1" x14ac:dyDescent="0.2">
      <c r="A441" s="479">
        <v>3</v>
      </c>
      <c r="B441" s="480" t="s">
        <v>1497</v>
      </c>
      <c r="C441" s="277">
        <f t="shared" si="108"/>
        <v>2590237.7152</v>
      </c>
      <c r="D441" s="279"/>
      <c r="E441" s="279"/>
      <c r="F441" s="279"/>
      <c r="G441" s="279"/>
      <c r="H441" s="279"/>
      <c r="I441" s="279"/>
      <c r="J441" s="279"/>
      <c r="K441" s="279"/>
      <c r="L441" s="279"/>
      <c r="M441" s="277">
        <v>2535968</v>
      </c>
      <c r="N441" s="279"/>
      <c r="O441" s="279"/>
      <c r="P441" s="279"/>
      <c r="Q441" s="279"/>
      <c r="R441" s="279"/>
      <c r="S441" s="279"/>
      <c r="T441" s="288"/>
      <c r="U441" s="349">
        <f>(D441+E441+F441+G441+H441+I441+M441+O441+Q441+R441+S441)*2.14%</f>
        <v>54269.715200000006</v>
      </c>
      <c r="V441" s="483">
        <v>2025</v>
      </c>
    </row>
    <row r="442" spans="1:66" ht="13.5" customHeight="1" x14ac:dyDescent="0.2">
      <c r="A442" s="455">
        <v>4</v>
      </c>
      <c r="B442" s="684" t="s">
        <v>1254</v>
      </c>
      <c r="C442" s="277">
        <f t="shared" si="108"/>
        <v>7345449.1370820003</v>
      </c>
      <c r="D442" s="460"/>
      <c r="E442" s="460"/>
      <c r="F442" s="460"/>
      <c r="G442" s="460"/>
      <c r="H442" s="460"/>
      <c r="I442" s="460"/>
      <c r="J442" s="460"/>
      <c r="K442" s="460"/>
      <c r="L442" s="460"/>
      <c r="M442" s="460">
        <v>7108624.6299999999</v>
      </c>
      <c r="N442" s="460"/>
      <c r="O442" s="460"/>
      <c r="P442" s="460"/>
      <c r="Q442" s="460"/>
      <c r="R442" s="460"/>
      <c r="S442" s="460"/>
      <c r="T442" s="461">
        <v>84699.94</v>
      </c>
      <c r="U442" s="349">
        <f>(D442+E442+F442+G442+H442+I442+M442+O442+Q442+R442+S442)*2.14%</f>
        <v>152124.56708200002</v>
      </c>
      <c r="V442" s="483">
        <v>2025</v>
      </c>
      <c r="W442" s="401"/>
      <c r="X442" s="401"/>
      <c r="Y442" s="401"/>
      <c r="Z442" s="401"/>
      <c r="AA442" s="401"/>
      <c r="AB442" s="401"/>
      <c r="AC442" s="401"/>
      <c r="AD442" s="401"/>
      <c r="AE442" s="401"/>
      <c r="AF442" s="401"/>
      <c r="AG442" s="401"/>
      <c r="AH442" s="401"/>
      <c r="AI442" s="401"/>
      <c r="AJ442" s="401"/>
      <c r="AK442" s="401"/>
      <c r="AL442" s="401"/>
      <c r="AM442" s="401"/>
      <c r="AN442" s="401"/>
      <c r="AO442" s="401"/>
      <c r="AP442" s="401"/>
      <c r="AQ442" s="401"/>
      <c r="AR442" s="401"/>
      <c r="AS442" s="401"/>
      <c r="AT442" s="401"/>
      <c r="AU442" s="401"/>
      <c r="AV442" s="401"/>
      <c r="AW442" s="401"/>
      <c r="AX442" s="401"/>
      <c r="AY442" s="401"/>
      <c r="AZ442" s="401"/>
      <c r="BA442" s="401"/>
      <c r="BB442" s="401"/>
      <c r="BC442" s="401"/>
      <c r="BD442" s="401"/>
      <c r="BE442" s="401"/>
      <c r="BF442" s="401"/>
      <c r="BG442" s="401"/>
      <c r="BH442" s="401"/>
      <c r="BI442" s="401"/>
      <c r="BJ442" s="401"/>
      <c r="BK442" s="401"/>
      <c r="BL442" s="401"/>
      <c r="BM442" s="401"/>
      <c r="BN442" s="401"/>
    </row>
    <row r="443" spans="1:66" ht="13.5" customHeight="1" x14ac:dyDescent="0.2">
      <c r="A443" s="479">
        <v>5</v>
      </c>
      <c r="B443" s="684" t="s">
        <v>1255</v>
      </c>
      <c r="C443" s="277">
        <f t="shared" si="108"/>
        <v>7087496.9180715997</v>
      </c>
      <c r="D443" s="460"/>
      <c r="E443" s="460"/>
      <c r="F443" s="460"/>
      <c r="G443" s="460"/>
      <c r="H443" s="460"/>
      <c r="I443" s="460"/>
      <c r="J443" s="460"/>
      <c r="K443" s="460"/>
      <c r="L443" s="460"/>
      <c r="M443" s="460">
        <v>6859102.9939999999</v>
      </c>
      <c r="N443" s="460"/>
      <c r="O443" s="460"/>
      <c r="P443" s="460"/>
      <c r="Q443" s="460"/>
      <c r="R443" s="460"/>
      <c r="S443" s="460"/>
      <c r="T443" s="461">
        <v>81609.119999999995</v>
      </c>
      <c r="U443" s="349">
        <f>(D443+E443+F443+G443+H443+I443+M443+O443+Q443+R443+S443)*2.14%</f>
        <v>146784.80407160003</v>
      </c>
      <c r="V443" s="483">
        <v>2025</v>
      </c>
      <c r="W443" s="401"/>
      <c r="X443" s="401"/>
      <c r="Y443" s="401"/>
      <c r="Z443" s="401"/>
      <c r="AA443" s="401"/>
      <c r="AB443" s="401"/>
      <c r="AC443" s="401"/>
      <c r="AD443" s="401"/>
      <c r="AE443" s="401"/>
      <c r="AF443" s="401"/>
      <c r="AG443" s="401"/>
      <c r="AH443" s="401"/>
      <c r="AI443" s="401"/>
      <c r="AJ443" s="401"/>
      <c r="AK443" s="401"/>
      <c r="AL443" s="401"/>
      <c r="AM443" s="401"/>
      <c r="AN443" s="401"/>
      <c r="AO443" s="401"/>
      <c r="AP443" s="401"/>
      <c r="AQ443" s="401"/>
      <c r="AR443" s="401"/>
      <c r="AS443" s="401"/>
      <c r="AT443" s="401"/>
      <c r="AU443" s="401"/>
      <c r="AV443" s="401"/>
      <c r="AW443" s="401"/>
      <c r="AX443" s="401"/>
      <c r="AY443" s="401"/>
      <c r="AZ443" s="401"/>
      <c r="BA443" s="401"/>
      <c r="BB443" s="401"/>
      <c r="BC443" s="401"/>
      <c r="BD443" s="401"/>
      <c r="BE443" s="401"/>
      <c r="BF443" s="401"/>
      <c r="BG443" s="401"/>
      <c r="BH443" s="401"/>
      <c r="BI443" s="401"/>
      <c r="BJ443" s="401"/>
      <c r="BK443" s="401"/>
      <c r="BL443" s="401"/>
      <c r="BM443" s="401"/>
      <c r="BN443" s="401"/>
    </row>
    <row r="444" spans="1:66" ht="13.5" customHeight="1" x14ac:dyDescent="0.2">
      <c r="A444" s="455">
        <v>6</v>
      </c>
      <c r="B444" s="480" t="s">
        <v>1501</v>
      </c>
      <c r="C444" s="277">
        <f t="shared" si="108"/>
        <v>580449.7389600001</v>
      </c>
      <c r="D444" s="279"/>
      <c r="E444" s="279"/>
      <c r="F444" s="279"/>
      <c r="G444" s="279"/>
      <c r="H444" s="279"/>
      <c r="I444" s="279"/>
      <c r="J444" s="279"/>
      <c r="K444" s="279"/>
      <c r="L444" s="279"/>
      <c r="M444" s="279"/>
      <c r="N444" s="279"/>
      <c r="O444" s="279"/>
      <c r="P444" s="279"/>
      <c r="Q444" s="279"/>
      <c r="R444" s="279"/>
      <c r="S444" s="279"/>
      <c r="T444" s="288">
        <v>580449.7389600001</v>
      </c>
      <c r="U444" s="279"/>
      <c r="V444" s="483">
        <v>2025</v>
      </c>
    </row>
    <row r="445" spans="1:66" ht="13.5" customHeight="1" x14ac:dyDescent="0.2">
      <c r="A445" s="479">
        <v>7</v>
      </c>
      <c r="B445" s="480" t="s">
        <v>1503</v>
      </c>
      <c r="C445" s="277">
        <f t="shared" si="108"/>
        <v>407951.34379999997</v>
      </c>
      <c r="D445" s="279"/>
      <c r="E445" s="279"/>
      <c r="F445" s="279"/>
      <c r="G445" s="279"/>
      <c r="H445" s="279"/>
      <c r="I445" s="279"/>
      <c r="J445" s="279"/>
      <c r="K445" s="279"/>
      <c r="L445" s="279"/>
      <c r="M445" s="279"/>
      <c r="N445" s="279"/>
      <c r="O445" s="279"/>
      <c r="P445" s="279"/>
      <c r="Q445" s="279"/>
      <c r="R445" s="279"/>
      <c r="S445" s="279"/>
      <c r="T445" s="288">
        <v>407951.34379999997</v>
      </c>
      <c r="U445" s="279"/>
      <c r="V445" s="483">
        <v>2025</v>
      </c>
    </row>
    <row r="446" spans="1:66" ht="13.5" customHeight="1" x14ac:dyDescent="0.2">
      <c r="A446" s="455">
        <v>8</v>
      </c>
      <c r="B446" s="480" t="s">
        <v>1505</v>
      </c>
      <c r="C446" s="277">
        <f t="shared" si="108"/>
        <v>456775.09104000003</v>
      </c>
      <c r="D446" s="279"/>
      <c r="E446" s="279"/>
      <c r="F446" s="279"/>
      <c r="G446" s="279"/>
      <c r="H446" s="279"/>
      <c r="I446" s="279"/>
      <c r="J446" s="279"/>
      <c r="K446" s="279"/>
      <c r="L446" s="279"/>
      <c r="M446" s="279"/>
      <c r="N446" s="279"/>
      <c r="O446" s="279"/>
      <c r="P446" s="279"/>
      <c r="Q446" s="279"/>
      <c r="R446" s="279"/>
      <c r="S446" s="279"/>
      <c r="T446" s="288">
        <v>456775.09104000003</v>
      </c>
      <c r="U446" s="279"/>
      <c r="V446" s="483">
        <v>2025</v>
      </c>
    </row>
    <row r="447" spans="1:66" ht="13.5" customHeight="1" x14ac:dyDescent="0.2">
      <c r="A447" s="479">
        <v>9</v>
      </c>
      <c r="B447" s="480" t="s">
        <v>1507</v>
      </c>
      <c r="C447" s="277">
        <f t="shared" si="108"/>
        <v>8234809.4826640002</v>
      </c>
      <c r="D447" s="279"/>
      <c r="E447" s="279"/>
      <c r="F447" s="279"/>
      <c r="G447" s="279"/>
      <c r="H447" s="279"/>
      <c r="I447" s="279"/>
      <c r="J447" s="279"/>
      <c r="K447" s="279"/>
      <c r="L447" s="279"/>
      <c r="M447" s="279">
        <v>8062276.7599999998</v>
      </c>
      <c r="N447" s="279"/>
      <c r="O447" s="279"/>
      <c r="P447" s="279"/>
      <c r="Q447" s="279"/>
      <c r="R447" s="279"/>
      <c r="S447" s="279"/>
      <c r="T447" s="288"/>
      <c r="U447" s="279">
        <f>(D447+E447+F447+G447+H447+I447+M447+O447+Q447+R447+S447)*2.14%</f>
        <v>172532.722664</v>
      </c>
      <c r="V447" s="483">
        <v>2025</v>
      </c>
    </row>
    <row r="448" spans="1:66" ht="13.5" customHeight="1" x14ac:dyDescent="0.2">
      <c r="A448" s="455">
        <v>10</v>
      </c>
      <c r="B448" s="480" t="s">
        <v>1509</v>
      </c>
      <c r="C448" s="277">
        <f t="shared" si="108"/>
        <v>565665.57999999996</v>
      </c>
      <c r="D448" s="279"/>
      <c r="E448" s="279"/>
      <c r="F448" s="279"/>
      <c r="G448" s="279"/>
      <c r="H448" s="279"/>
      <c r="I448" s="279"/>
      <c r="J448" s="279"/>
      <c r="K448" s="279"/>
      <c r="L448" s="279"/>
      <c r="M448" s="279"/>
      <c r="N448" s="279"/>
      <c r="O448" s="279"/>
      <c r="P448" s="279"/>
      <c r="Q448" s="279"/>
      <c r="R448" s="279"/>
      <c r="S448" s="279"/>
      <c r="T448" s="288">
        <v>565665.57999999996</v>
      </c>
      <c r="U448" s="279"/>
      <c r="V448" s="483">
        <v>2025</v>
      </c>
    </row>
    <row r="449" spans="1:66" ht="13.5" customHeight="1" x14ac:dyDescent="0.2">
      <c r="A449" s="516">
        <v>11</v>
      </c>
      <c r="B449" s="333" t="s">
        <v>383</v>
      </c>
      <c r="C449" s="277">
        <f t="shared" si="108"/>
        <v>696864</v>
      </c>
      <c r="D449" s="279"/>
      <c r="E449" s="279"/>
      <c r="F449" s="279"/>
      <c r="G449" s="279"/>
      <c r="H449" s="279"/>
      <c r="I449" s="656">
        <v>211599</v>
      </c>
      <c r="J449" s="279"/>
      <c r="K449" s="279"/>
      <c r="L449" s="279"/>
      <c r="M449" s="656">
        <v>485265</v>
      </c>
      <c r="N449" s="279"/>
      <c r="O449" s="279"/>
      <c r="P449" s="279"/>
      <c r="Q449" s="279"/>
      <c r="R449" s="279"/>
      <c r="S449" s="279"/>
      <c r="T449" s="288"/>
      <c r="U449" s="277"/>
      <c r="V449" s="483">
        <v>2025</v>
      </c>
    </row>
    <row r="450" spans="1:66" ht="13.5" customHeight="1" x14ac:dyDescent="0.2">
      <c r="A450" s="517">
        <v>12</v>
      </c>
      <c r="B450" s="333" t="s">
        <v>375</v>
      </c>
      <c r="C450" s="277">
        <f t="shared" si="108"/>
        <v>558933.20279999997</v>
      </c>
      <c r="D450" s="279"/>
      <c r="E450" s="279"/>
      <c r="F450" s="279"/>
      <c r="G450" s="279"/>
      <c r="H450" s="279"/>
      <c r="I450" s="279"/>
      <c r="J450" s="279"/>
      <c r="K450" s="279"/>
      <c r="L450" s="279"/>
      <c r="M450" s="279"/>
      <c r="N450" s="279"/>
      <c r="O450" s="279"/>
      <c r="P450" s="279"/>
      <c r="Q450" s="279"/>
      <c r="R450" s="279"/>
      <c r="S450" s="279"/>
      <c r="T450" s="288">
        <v>558933.20279999997</v>
      </c>
      <c r="U450" s="277"/>
      <c r="V450" s="483">
        <v>2025</v>
      </c>
    </row>
    <row r="451" spans="1:66" ht="12.75" customHeight="1" x14ac:dyDescent="0.2">
      <c r="A451" s="593" t="s">
        <v>1134</v>
      </c>
      <c r="B451" s="593"/>
      <c r="C451" s="220">
        <f t="shared" ref="C451:U451" si="109">SUM(C439:C450)</f>
        <v>34212448.793617599</v>
      </c>
      <c r="D451" s="220">
        <f t="shared" si="109"/>
        <v>0</v>
      </c>
      <c r="E451" s="220">
        <f t="shared" si="109"/>
        <v>0</v>
      </c>
      <c r="F451" s="220">
        <f t="shared" si="109"/>
        <v>0</v>
      </c>
      <c r="G451" s="220">
        <f t="shared" si="109"/>
        <v>0</v>
      </c>
      <c r="H451" s="220">
        <f t="shared" si="109"/>
        <v>0</v>
      </c>
      <c r="I451" s="220">
        <f t="shared" si="109"/>
        <v>211599</v>
      </c>
      <c r="J451" s="220">
        <f t="shared" si="109"/>
        <v>0</v>
      </c>
      <c r="K451" s="220">
        <f t="shared" si="109"/>
        <v>0</v>
      </c>
      <c r="L451" s="220">
        <f t="shared" si="109"/>
        <v>0</v>
      </c>
      <c r="M451" s="220">
        <f t="shared" si="109"/>
        <v>30587147.383999996</v>
      </c>
      <c r="N451" s="220">
        <f t="shared" si="109"/>
        <v>0</v>
      </c>
      <c r="O451" s="220">
        <f t="shared" si="109"/>
        <v>0</v>
      </c>
      <c r="P451" s="220">
        <f t="shared" si="109"/>
        <v>0</v>
      </c>
      <c r="Q451" s="220">
        <f t="shared" si="109"/>
        <v>0</v>
      </c>
      <c r="R451" s="220">
        <f t="shared" si="109"/>
        <v>0</v>
      </c>
      <c r="S451" s="220">
        <f t="shared" si="109"/>
        <v>0</v>
      </c>
      <c r="T451" s="220">
        <f t="shared" si="109"/>
        <v>2769522.1266000001</v>
      </c>
      <c r="U451" s="220">
        <f t="shared" si="109"/>
        <v>644180.28301760007</v>
      </c>
      <c r="V451" s="224"/>
    </row>
    <row r="452" spans="1:66" ht="12.75" customHeight="1" x14ac:dyDescent="0.2">
      <c r="A452" s="372">
        <v>1</v>
      </c>
      <c r="B452" s="348" t="s">
        <v>1501</v>
      </c>
      <c r="C452" s="277">
        <f t="shared" ref="C452:C462" si="110">D452+E452+F452+G452+H452+I452+K452+M452+O452+Q452+R452+S452+T452+U452</f>
        <v>6881257.7732807994</v>
      </c>
      <c r="D452" s="277"/>
      <c r="E452" s="277"/>
      <c r="F452" s="277"/>
      <c r="G452" s="277"/>
      <c r="H452" s="277"/>
      <c r="I452" s="277"/>
      <c r="J452" s="277"/>
      <c r="K452" s="277"/>
      <c r="L452" s="277"/>
      <c r="M452" s="277">
        <v>6737084.1719999993</v>
      </c>
      <c r="N452" s="277"/>
      <c r="O452" s="277"/>
      <c r="P452" s="277"/>
      <c r="Q452" s="277"/>
      <c r="R452" s="277"/>
      <c r="S452" s="277"/>
      <c r="T452" s="266"/>
      <c r="U452" s="408">
        <f t="shared" ref="U452:U454" si="111">(D452+E452+F452+G452+H452+I452+M452+O452+Q452+R452+S452)*2.14%</f>
        <v>144173.60128080001</v>
      </c>
      <c r="V452" s="483">
        <v>2026</v>
      </c>
    </row>
    <row r="453" spans="1:66" ht="12.75" customHeight="1" x14ac:dyDescent="0.2">
      <c r="A453" s="372">
        <v>2</v>
      </c>
      <c r="B453" s="348" t="s">
        <v>1503</v>
      </c>
      <c r="C453" s="277">
        <f t="shared" si="110"/>
        <v>7008688.472786</v>
      </c>
      <c r="D453" s="277"/>
      <c r="E453" s="277"/>
      <c r="F453" s="277"/>
      <c r="G453" s="277"/>
      <c r="H453" s="277"/>
      <c r="I453" s="277"/>
      <c r="J453" s="277"/>
      <c r="K453" s="277"/>
      <c r="L453" s="277"/>
      <c r="M453" s="277">
        <v>6861844.9900000002</v>
      </c>
      <c r="N453" s="277"/>
      <c r="O453" s="277"/>
      <c r="P453" s="277"/>
      <c r="Q453" s="277"/>
      <c r="R453" s="277"/>
      <c r="S453" s="277"/>
      <c r="T453" s="266"/>
      <c r="U453" s="408">
        <f t="shared" si="111"/>
        <v>146843.48278600001</v>
      </c>
      <c r="V453" s="483">
        <v>2026</v>
      </c>
    </row>
    <row r="454" spans="1:66" ht="12.75" customHeight="1" x14ac:dyDescent="0.2">
      <c r="A454" s="372">
        <v>3</v>
      </c>
      <c r="B454" s="348" t="s">
        <v>1505</v>
      </c>
      <c r="C454" s="277">
        <f t="shared" si="110"/>
        <v>7847490.5497487998</v>
      </c>
      <c r="D454" s="277"/>
      <c r="E454" s="277"/>
      <c r="F454" s="277"/>
      <c r="G454" s="277"/>
      <c r="H454" s="277"/>
      <c r="I454" s="277"/>
      <c r="J454" s="277"/>
      <c r="K454" s="277"/>
      <c r="L454" s="277"/>
      <c r="M454" s="277">
        <v>7683072.7919999994</v>
      </c>
      <c r="N454" s="277"/>
      <c r="O454" s="277"/>
      <c r="P454" s="277"/>
      <c r="Q454" s="277"/>
      <c r="R454" s="277"/>
      <c r="S454" s="277"/>
      <c r="T454" s="266"/>
      <c r="U454" s="408">
        <f t="shared" si="111"/>
        <v>164417.75774880001</v>
      </c>
      <c r="V454" s="483">
        <v>2026</v>
      </c>
    </row>
    <row r="455" spans="1:66" ht="12.75" customHeight="1" x14ac:dyDescent="0.2">
      <c r="A455" s="372">
        <v>4</v>
      </c>
      <c r="B455" s="348" t="s">
        <v>377</v>
      </c>
      <c r="C455" s="277">
        <f t="shared" si="110"/>
        <v>265098.53080000001</v>
      </c>
      <c r="D455" s="277"/>
      <c r="E455" s="277"/>
      <c r="F455" s="277"/>
      <c r="G455" s="277"/>
      <c r="H455" s="277"/>
      <c r="I455" s="277"/>
      <c r="J455" s="277"/>
      <c r="K455" s="277"/>
      <c r="L455" s="277"/>
      <c r="M455" s="277"/>
      <c r="N455" s="277"/>
      <c r="O455" s="277"/>
      <c r="P455" s="277"/>
      <c r="Q455" s="277"/>
      <c r="R455" s="277"/>
      <c r="S455" s="277"/>
      <c r="T455" s="266">
        <v>265098.53080000001</v>
      </c>
      <c r="U455" s="277"/>
      <c r="V455" s="483">
        <v>2026</v>
      </c>
    </row>
    <row r="456" spans="1:66" ht="12.75" customHeight="1" x14ac:dyDescent="0.2">
      <c r="A456" s="372">
        <v>5</v>
      </c>
      <c r="B456" s="403" t="s">
        <v>379</v>
      </c>
      <c r="C456" s="277">
        <f t="shared" si="110"/>
        <v>332135.71999999997</v>
      </c>
      <c r="D456" s="279"/>
      <c r="E456" s="279"/>
      <c r="F456" s="279"/>
      <c r="G456" s="279"/>
      <c r="H456" s="279"/>
      <c r="I456" s="279"/>
      <c r="J456" s="279"/>
      <c r="K456" s="279"/>
      <c r="L456" s="279"/>
      <c r="M456" s="279"/>
      <c r="N456" s="279"/>
      <c r="O456" s="279"/>
      <c r="P456" s="279"/>
      <c r="Q456" s="279"/>
      <c r="R456" s="279"/>
      <c r="S456" s="279"/>
      <c r="T456" s="288">
        <v>332135.71999999997</v>
      </c>
      <c r="U456" s="279"/>
      <c r="V456" s="483">
        <v>2026</v>
      </c>
    </row>
    <row r="457" spans="1:66" ht="12.75" customHeight="1" x14ac:dyDescent="0.2">
      <c r="A457" s="372">
        <v>6</v>
      </c>
      <c r="B457" s="403" t="s">
        <v>381</v>
      </c>
      <c r="C457" s="277">
        <f t="shared" si="110"/>
        <v>330373.36719999998</v>
      </c>
      <c r="D457" s="279"/>
      <c r="E457" s="279"/>
      <c r="F457" s="279"/>
      <c r="G457" s="279"/>
      <c r="H457" s="279"/>
      <c r="I457" s="279"/>
      <c r="J457" s="279"/>
      <c r="K457" s="279"/>
      <c r="L457" s="279"/>
      <c r="M457" s="279"/>
      <c r="N457" s="279"/>
      <c r="O457" s="279"/>
      <c r="P457" s="279"/>
      <c r="Q457" s="279"/>
      <c r="R457" s="279"/>
      <c r="S457" s="279"/>
      <c r="T457" s="288">
        <v>330373.36719999998</v>
      </c>
      <c r="U457" s="279"/>
      <c r="V457" s="483">
        <v>2026</v>
      </c>
    </row>
    <row r="458" spans="1:66" ht="12.75" customHeight="1" x14ac:dyDescent="0.2">
      <c r="A458" s="372">
        <v>7</v>
      </c>
      <c r="B458" s="403" t="s">
        <v>373</v>
      </c>
      <c r="C458" s="277">
        <f t="shared" si="110"/>
        <v>580928.67000000004</v>
      </c>
      <c r="D458" s="279"/>
      <c r="E458" s="279"/>
      <c r="F458" s="279"/>
      <c r="G458" s="279"/>
      <c r="H458" s="279"/>
      <c r="I458" s="279"/>
      <c r="J458" s="279"/>
      <c r="K458" s="279"/>
      <c r="L458" s="279"/>
      <c r="M458" s="279"/>
      <c r="N458" s="279"/>
      <c r="O458" s="279"/>
      <c r="P458" s="279"/>
      <c r="Q458" s="279"/>
      <c r="R458" s="279"/>
      <c r="S458" s="279"/>
      <c r="T458" s="288">
        <v>580928.67000000004</v>
      </c>
      <c r="U458" s="279"/>
      <c r="V458" s="483">
        <v>2026</v>
      </c>
    </row>
    <row r="459" spans="1:66" ht="12.75" customHeight="1" x14ac:dyDescent="0.2">
      <c r="A459" s="372">
        <v>8</v>
      </c>
      <c r="B459" s="403" t="s">
        <v>693</v>
      </c>
      <c r="C459" s="277">
        <f t="shared" si="110"/>
        <v>176235.28</v>
      </c>
      <c r="D459" s="279"/>
      <c r="E459" s="279"/>
      <c r="F459" s="279"/>
      <c r="G459" s="279"/>
      <c r="H459" s="279"/>
      <c r="I459" s="279"/>
      <c r="J459" s="279"/>
      <c r="K459" s="279"/>
      <c r="L459" s="279"/>
      <c r="M459" s="279"/>
      <c r="N459" s="279"/>
      <c r="O459" s="279"/>
      <c r="P459" s="279"/>
      <c r="Q459" s="279"/>
      <c r="R459" s="279"/>
      <c r="S459" s="279"/>
      <c r="T459" s="288">
        <v>176235.28</v>
      </c>
      <c r="U459" s="279"/>
      <c r="V459" s="483">
        <v>2026</v>
      </c>
    </row>
    <row r="460" spans="1:66" ht="12.75" customHeight="1" x14ac:dyDescent="0.2">
      <c r="A460" s="518">
        <v>9</v>
      </c>
      <c r="B460" s="333" t="s">
        <v>699</v>
      </c>
      <c r="C460" s="277">
        <f t="shared" si="110"/>
        <v>391852.36680000002</v>
      </c>
      <c r="D460" s="279"/>
      <c r="E460" s="279"/>
      <c r="F460" s="279"/>
      <c r="G460" s="279"/>
      <c r="H460" s="279"/>
      <c r="I460" s="279"/>
      <c r="J460" s="279"/>
      <c r="K460" s="279"/>
      <c r="L460" s="279"/>
      <c r="M460" s="279"/>
      <c r="N460" s="279"/>
      <c r="O460" s="279"/>
      <c r="P460" s="279"/>
      <c r="Q460" s="279"/>
      <c r="R460" s="279"/>
      <c r="S460" s="279"/>
      <c r="T460" s="288">
        <v>391852.36680000002</v>
      </c>
      <c r="U460" s="279"/>
      <c r="V460" s="483">
        <v>2026</v>
      </c>
    </row>
    <row r="461" spans="1:66" ht="12.75" customHeight="1" x14ac:dyDescent="0.2">
      <c r="A461" s="518">
        <v>10</v>
      </c>
      <c r="B461" s="333" t="s">
        <v>695</v>
      </c>
      <c r="C461" s="277">
        <f t="shared" si="110"/>
        <v>567920.598</v>
      </c>
      <c r="D461" s="279"/>
      <c r="E461" s="279"/>
      <c r="F461" s="279"/>
      <c r="G461" s="279"/>
      <c r="H461" s="279"/>
      <c r="I461" s="279"/>
      <c r="J461" s="279"/>
      <c r="K461" s="279"/>
      <c r="L461" s="279"/>
      <c r="M461" s="279"/>
      <c r="N461" s="279"/>
      <c r="O461" s="279"/>
      <c r="P461" s="279"/>
      <c r="Q461" s="279"/>
      <c r="R461" s="279"/>
      <c r="S461" s="279"/>
      <c r="T461" s="288">
        <v>567920.598</v>
      </c>
      <c r="U461" s="279"/>
      <c r="V461" s="483">
        <v>2026</v>
      </c>
    </row>
    <row r="462" spans="1:66" ht="12.75" customHeight="1" x14ac:dyDescent="0.2">
      <c r="A462" s="518">
        <v>11</v>
      </c>
      <c r="B462" s="333" t="s">
        <v>703</v>
      </c>
      <c r="C462" s="277">
        <f t="shared" si="110"/>
        <v>295804.13919999998</v>
      </c>
      <c r="D462" s="279"/>
      <c r="E462" s="279"/>
      <c r="F462" s="279"/>
      <c r="G462" s="279"/>
      <c r="H462" s="279"/>
      <c r="I462" s="279"/>
      <c r="J462" s="279"/>
      <c r="K462" s="279"/>
      <c r="L462" s="279"/>
      <c r="M462" s="279"/>
      <c r="N462" s="279"/>
      <c r="O462" s="279"/>
      <c r="P462" s="279"/>
      <c r="Q462" s="279"/>
      <c r="R462" s="279"/>
      <c r="S462" s="279"/>
      <c r="T462" s="288">
        <v>295804.13919999998</v>
      </c>
      <c r="U462" s="279"/>
      <c r="V462" s="483">
        <v>2026</v>
      </c>
    </row>
    <row r="463" spans="1:66" ht="12.75" customHeight="1" x14ac:dyDescent="0.2">
      <c r="A463" s="593" t="s">
        <v>1135</v>
      </c>
      <c r="B463" s="593"/>
      <c r="C463" s="220">
        <f t="shared" ref="C463:U463" si="112">SUM(C452:C462)</f>
        <v>24677785.467815597</v>
      </c>
      <c r="D463" s="220">
        <f t="shared" si="112"/>
        <v>0</v>
      </c>
      <c r="E463" s="220">
        <f t="shared" si="112"/>
        <v>0</v>
      </c>
      <c r="F463" s="220">
        <f t="shared" si="112"/>
        <v>0</v>
      </c>
      <c r="G463" s="220">
        <f t="shared" si="112"/>
        <v>0</v>
      </c>
      <c r="H463" s="220">
        <f t="shared" si="112"/>
        <v>0</v>
      </c>
      <c r="I463" s="220">
        <f t="shared" si="112"/>
        <v>0</v>
      </c>
      <c r="J463" s="220">
        <f t="shared" si="112"/>
        <v>0</v>
      </c>
      <c r="K463" s="220">
        <f t="shared" si="112"/>
        <v>0</v>
      </c>
      <c r="L463" s="220">
        <f t="shared" si="112"/>
        <v>0</v>
      </c>
      <c r="M463" s="220">
        <f t="shared" si="112"/>
        <v>21282001.954</v>
      </c>
      <c r="N463" s="220">
        <f t="shared" si="112"/>
        <v>0</v>
      </c>
      <c r="O463" s="220">
        <f t="shared" si="112"/>
        <v>0</v>
      </c>
      <c r="P463" s="220">
        <f t="shared" si="112"/>
        <v>0</v>
      </c>
      <c r="Q463" s="220">
        <f t="shared" si="112"/>
        <v>0</v>
      </c>
      <c r="R463" s="220">
        <f t="shared" si="112"/>
        <v>0</v>
      </c>
      <c r="S463" s="220">
        <f t="shared" si="112"/>
        <v>0</v>
      </c>
      <c r="T463" s="220">
        <f t="shared" si="112"/>
        <v>2940348.6720000003</v>
      </c>
      <c r="U463" s="220">
        <f t="shared" si="112"/>
        <v>455434.84181560006</v>
      </c>
      <c r="V463" s="224"/>
    </row>
    <row r="464" spans="1:66" ht="12.75" customHeight="1" x14ac:dyDescent="0.2">
      <c r="A464" s="372">
        <v>1</v>
      </c>
      <c r="B464" s="348" t="s">
        <v>377</v>
      </c>
      <c r="C464" s="277">
        <f t="shared" ref="C464:C467" si="113">D464+E464+F464+G464+H464+I464+K464+M464+O464+Q464+R464+S464+T464+U464</f>
        <v>2862641.0527030798</v>
      </c>
      <c r="D464" s="277"/>
      <c r="E464" s="277"/>
      <c r="F464" s="277"/>
      <c r="G464" s="277"/>
      <c r="H464" s="277"/>
      <c r="I464" s="277"/>
      <c r="J464" s="277"/>
      <c r="K464" s="277"/>
      <c r="L464" s="277"/>
      <c r="M464" s="277">
        <v>2802664.0421999996</v>
      </c>
      <c r="N464" s="277"/>
      <c r="O464" s="277"/>
      <c r="P464" s="277"/>
      <c r="Q464" s="277"/>
      <c r="R464" s="277"/>
      <c r="S464" s="277"/>
      <c r="T464" s="266"/>
      <c r="U464" s="408">
        <f t="shared" ref="U464:U467" si="114">(D464+E464+F464+G464+H464+I464+M464+O464+Q464+R464+S464)*2.14%</f>
        <v>59977.010503079997</v>
      </c>
      <c r="V464" s="483">
        <v>2027</v>
      </c>
      <c r="W464" s="347"/>
      <c r="X464" s="347"/>
      <c r="Y464" s="347"/>
      <c r="Z464" s="347"/>
      <c r="AA464" s="347"/>
      <c r="AB464" s="347"/>
      <c r="AC464" s="347"/>
      <c r="AD464" s="347"/>
      <c r="AE464" s="347"/>
      <c r="AF464" s="347"/>
      <c r="AG464" s="347"/>
      <c r="AH464" s="347"/>
      <c r="AI464" s="347"/>
      <c r="AJ464" s="347"/>
      <c r="AK464" s="347"/>
      <c r="AL464" s="347"/>
      <c r="AM464" s="347"/>
      <c r="AN464" s="347"/>
      <c r="AO464" s="347"/>
      <c r="AP464" s="347"/>
      <c r="AQ464" s="347"/>
      <c r="AR464" s="347"/>
      <c r="AS464" s="347"/>
      <c r="AT464" s="347"/>
      <c r="AU464" s="347"/>
      <c r="AV464" s="347"/>
      <c r="AW464" s="347"/>
      <c r="AX464" s="347"/>
      <c r="AY464" s="347"/>
      <c r="AZ464" s="347"/>
      <c r="BA464" s="347"/>
      <c r="BB464" s="347"/>
      <c r="BC464" s="347"/>
      <c r="BD464" s="347"/>
      <c r="BE464" s="347"/>
      <c r="BF464" s="347"/>
      <c r="BG464" s="347"/>
      <c r="BH464" s="347"/>
      <c r="BI464" s="347"/>
      <c r="BJ464" s="347"/>
      <c r="BK464" s="347"/>
      <c r="BL464" s="347"/>
      <c r="BM464" s="347"/>
      <c r="BN464" s="347"/>
    </row>
    <row r="465" spans="1:66" ht="12.75" customHeight="1" x14ac:dyDescent="0.2">
      <c r="A465" s="373">
        <v>2</v>
      </c>
      <c r="B465" s="403" t="s">
        <v>379</v>
      </c>
      <c r="C465" s="277">
        <f t="shared" si="113"/>
        <v>3129516.7524371515</v>
      </c>
      <c r="D465" s="279"/>
      <c r="E465" s="279"/>
      <c r="F465" s="279"/>
      <c r="G465" s="279"/>
      <c r="H465" s="279"/>
      <c r="I465" s="279"/>
      <c r="J465" s="279"/>
      <c r="K465" s="279"/>
      <c r="L465" s="279"/>
      <c r="M465" s="279">
        <v>3063948.2596799997</v>
      </c>
      <c r="N465" s="279"/>
      <c r="O465" s="279"/>
      <c r="P465" s="279"/>
      <c r="Q465" s="279"/>
      <c r="R465" s="279"/>
      <c r="S465" s="279"/>
      <c r="T465" s="288"/>
      <c r="U465" s="408">
        <f t="shared" si="114"/>
        <v>65568.492757151995</v>
      </c>
      <c r="V465" s="483">
        <v>2027</v>
      </c>
      <c r="W465" s="347"/>
      <c r="X465" s="347"/>
      <c r="Y465" s="347"/>
      <c r="Z465" s="347"/>
      <c r="AA465" s="347"/>
      <c r="AB465" s="347"/>
      <c r="AC465" s="347"/>
      <c r="AD465" s="347"/>
      <c r="AE465" s="347"/>
      <c r="AF465" s="347"/>
      <c r="AG465" s="347"/>
      <c r="AH465" s="347"/>
      <c r="AI465" s="347"/>
      <c r="AJ465" s="347"/>
      <c r="AK465" s="347"/>
      <c r="AL465" s="347"/>
      <c r="AM465" s="347"/>
      <c r="AN465" s="347"/>
      <c r="AO465" s="347"/>
      <c r="AP465" s="347"/>
      <c r="AQ465" s="347"/>
      <c r="AR465" s="347"/>
      <c r="AS465" s="347"/>
      <c r="AT465" s="347"/>
      <c r="AU465" s="347"/>
      <c r="AV465" s="347"/>
      <c r="AW465" s="347"/>
      <c r="AX465" s="347"/>
      <c r="AY465" s="347"/>
      <c r="AZ465" s="347"/>
      <c r="BA465" s="347"/>
      <c r="BB465" s="347"/>
      <c r="BC465" s="347"/>
      <c r="BD465" s="347"/>
      <c r="BE465" s="347"/>
      <c r="BF465" s="347"/>
      <c r="BG465" s="347"/>
      <c r="BH465" s="347"/>
      <c r="BI465" s="347"/>
      <c r="BJ465" s="347"/>
      <c r="BK465" s="347"/>
      <c r="BL465" s="347"/>
      <c r="BM465" s="347"/>
      <c r="BN465" s="347"/>
    </row>
    <row r="466" spans="1:66" ht="12.75" customHeight="1" x14ac:dyDescent="0.2">
      <c r="A466" s="373">
        <v>3</v>
      </c>
      <c r="B466" s="403" t="s">
        <v>381</v>
      </c>
      <c r="C466" s="277">
        <f t="shared" si="113"/>
        <v>3123814.280220612</v>
      </c>
      <c r="D466" s="279"/>
      <c r="E466" s="279"/>
      <c r="F466" s="279"/>
      <c r="G466" s="279"/>
      <c r="H466" s="279"/>
      <c r="I466" s="279"/>
      <c r="J466" s="279"/>
      <c r="K466" s="279"/>
      <c r="L466" s="279"/>
      <c r="M466" s="279">
        <v>3058365.26358</v>
      </c>
      <c r="N466" s="279"/>
      <c r="O466" s="279"/>
      <c r="P466" s="279"/>
      <c r="Q466" s="279"/>
      <c r="R466" s="279"/>
      <c r="S466" s="279"/>
      <c r="T466" s="288"/>
      <c r="U466" s="408">
        <f t="shared" si="114"/>
        <v>65449.016640612004</v>
      </c>
      <c r="V466" s="483">
        <v>2027</v>
      </c>
      <c r="W466" s="347"/>
      <c r="X466" s="347"/>
      <c r="Y466" s="347"/>
      <c r="Z466" s="347"/>
      <c r="AA466" s="347"/>
      <c r="AB466" s="347"/>
      <c r="AC466" s="347"/>
      <c r="AD466" s="347"/>
      <c r="AE466" s="347"/>
      <c r="AF466" s="347"/>
      <c r="AG466" s="347"/>
      <c r="AH466" s="347"/>
      <c r="AI466" s="347"/>
      <c r="AJ466" s="347"/>
      <c r="AK466" s="347"/>
      <c r="AL466" s="347"/>
      <c r="AM466" s="347"/>
      <c r="AN466" s="347"/>
      <c r="AO466" s="347"/>
      <c r="AP466" s="347"/>
      <c r="AQ466" s="347"/>
      <c r="AR466" s="347"/>
      <c r="AS466" s="347"/>
      <c r="AT466" s="347"/>
      <c r="AU466" s="347"/>
      <c r="AV466" s="347"/>
      <c r="AW466" s="347"/>
      <c r="AX466" s="347"/>
      <c r="AY466" s="347"/>
      <c r="AZ466" s="347"/>
      <c r="BA466" s="347"/>
      <c r="BB466" s="347"/>
      <c r="BC466" s="347"/>
      <c r="BD466" s="347"/>
      <c r="BE466" s="347"/>
      <c r="BF466" s="347"/>
      <c r="BG466" s="347"/>
      <c r="BH466" s="347"/>
      <c r="BI466" s="347"/>
      <c r="BJ466" s="347"/>
      <c r="BK466" s="347"/>
      <c r="BL466" s="347"/>
      <c r="BM466" s="347"/>
      <c r="BN466" s="347"/>
    </row>
    <row r="467" spans="1:66" ht="12.75" customHeight="1" x14ac:dyDescent="0.2">
      <c r="A467" s="373">
        <v>4</v>
      </c>
      <c r="B467" s="403" t="s">
        <v>373</v>
      </c>
      <c r="C467" s="277">
        <f t="shared" si="113"/>
        <v>6121033.677234035</v>
      </c>
      <c r="D467" s="279"/>
      <c r="E467" s="279"/>
      <c r="F467" s="279"/>
      <c r="G467" s="279"/>
      <c r="H467" s="279"/>
      <c r="I467" s="279"/>
      <c r="J467" s="279"/>
      <c r="K467" s="279"/>
      <c r="L467" s="279"/>
      <c r="M467" s="279">
        <v>5992788.0137399994</v>
      </c>
      <c r="N467" s="279"/>
      <c r="O467" s="279"/>
      <c r="P467" s="279"/>
      <c r="Q467" s="279"/>
      <c r="R467" s="279"/>
      <c r="S467" s="279"/>
      <c r="T467" s="288"/>
      <c r="U467" s="408">
        <f t="shared" si="114"/>
        <v>128245.66349403599</v>
      </c>
      <c r="V467" s="483">
        <v>2027</v>
      </c>
      <c r="W467" s="347"/>
      <c r="X467" s="347"/>
      <c r="Y467" s="347"/>
      <c r="Z467" s="347"/>
      <c r="AA467" s="347"/>
      <c r="AB467" s="347"/>
      <c r="AC467" s="347"/>
      <c r="AD467" s="347"/>
      <c r="AE467" s="347"/>
      <c r="AF467" s="347"/>
      <c r="AG467" s="347"/>
      <c r="AH467" s="347"/>
      <c r="AI467" s="347"/>
      <c r="AJ467" s="347"/>
      <c r="AK467" s="347"/>
      <c r="AL467" s="347"/>
      <c r="AM467" s="347"/>
      <c r="AN467" s="347"/>
      <c r="AO467" s="347"/>
      <c r="AP467" s="347"/>
      <c r="AQ467" s="347"/>
      <c r="AR467" s="347"/>
      <c r="AS467" s="347"/>
      <c r="AT467" s="347"/>
      <c r="AU467" s="347"/>
      <c r="AV467" s="347"/>
      <c r="AW467" s="347"/>
      <c r="AX467" s="347"/>
      <c r="AY467" s="347"/>
      <c r="AZ467" s="347"/>
      <c r="BA467" s="347"/>
      <c r="BB467" s="347"/>
      <c r="BC467" s="347"/>
      <c r="BD467" s="347"/>
      <c r="BE467" s="347"/>
      <c r="BF467" s="347"/>
      <c r="BG467" s="347"/>
      <c r="BH467" s="347"/>
      <c r="BI467" s="347"/>
      <c r="BJ467" s="347"/>
      <c r="BK467" s="347"/>
      <c r="BL467" s="347"/>
      <c r="BM467" s="347"/>
      <c r="BN467" s="347"/>
    </row>
    <row r="468" spans="1:66" ht="12.75" customHeight="1" x14ac:dyDescent="0.2">
      <c r="A468" s="372">
        <v>5</v>
      </c>
      <c r="B468" s="348" t="s">
        <v>701</v>
      </c>
      <c r="C468" s="277">
        <f t="shared" ref="C468:C474" si="115">D468+E468+F468+G468+H468+I468+K468+M468+O468+Q468+R468+S468+T468+U468</f>
        <v>402155.35239999997</v>
      </c>
      <c r="D468" s="277"/>
      <c r="E468" s="277"/>
      <c r="F468" s="277"/>
      <c r="G468" s="277"/>
      <c r="H468" s="277"/>
      <c r="I468" s="277"/>
      <c r="J468" s="277"/>
      <c r="K468" s="277"/>
      <c r="L468" s="277"/>
      <c r="M468" s="277"/>
      <c r="N468" s="277"/>
      <c r="O468" s="277"/>
      <c r="P468" s="277"/>
      <c r="Q468" s="277"/>
      <c r="R468" s="277"/>
      <c r="S468" s="277"/>
      <c r="T468" s="266">
        <v>402155.35239999997</v>
      </c>
      <c r="U468" s="277"/>
      <c r="V468" s="483">
        <v>2027</v>
      </c>
    </row>
    <row r="469" spans="1:66" ht="12.75" customHeight="1" x14ac:dyDescent="0.2">
      <c r="A469" s="372">
        <v>6</v>
      </c>
      <c r="B469" s="348" t="s">
        <v>705</v>
      </c>
      <c r="C469" s="277">
        <f t="shared" si="115"/>
        <v>455578.15800000005</v>
      </c>
      <c r="D469" s="277"/>
      <c r="E469" s="277"/>
      <c r="F469" s="277"/>
      <c r="G469" s="277"/>
      <c r="H469" s="277"/>
      <c r="I469" s="277"/>
      <c r="J469" s="277"/>
      <c r="K469" s="277"/>
      <c r="L469" s="277"/>
      <c r="M469" s="277"/>
      <c r="N469" s="277"/>
      <c r="O469" s="277"/>
      <c r="P469" s="277"/>
      <c r="Q469" s="277"/>
      <c r="R469" s="277"/>
      <c r="S469" s="277"/>
      <c r="T469" s="266">
        <v>455578.15800000005</v>
      </c>
      <c r="U469" s="277"/>
      <c r="V469" s="483">
        <v>2027</v>
      </c>
    </row>
    <row r="470" spans="1:66" ht="12.75" customHeight="1" x14ac:dyDescent="0.2">
      <c r="A470" s="373">
        <v>7</v>
      </c>
      <c r="B470" s="403" t="s">
        <v>697</v>
      </c>
      <c r="C470" s="277">
        <f t="shared" si="115"/>
        <v>352267.21160000004</v>
      </c>
      <c r="D470" s="279"/>
      <c r="E470" s="279"/>
      <c r="F470" s="279"/>
      <c r="G470" s="279"/>
      <c r="H470" s="279"/>
      <c r="I470" s="279"/>
      <c r="J470" s="279"/>
      <c r="K470" s="279"/>
      <c r="L470" s="279"/>
      <c r="M470" s="279"/>
      <c r="N470" s="279"/>
      <c r="O470" s="279"/>
      <c r="P470" s="279"/>
      <c r="Q470" s="279"/>
      <c r="R470" s="279"/>
      <c r="S470" s="279"/>
      <c r="T470" s="288">
        <v>352267.21160000004</v>
      </c>
      <c r="U470" s="279"/>
      <c r="V470" s="483">
        <v>2027</v>
      </c>
    </row>
    <row r="471" spans="1:66" ht="12.75" customHeight="1" x14ac:dyDescent="0.2">
      <c r="A471" s="518">
        <v>8</v>
      </c>
      <c r="B471" s="172" t="s">
        <v>1045</v>
      </c>
      <c r="C471" s="277">
        <f t="shared" si="115"/>
        <v>598666.95000000007</v>
      </c>
      <c r="D471" s="277"/>
      <c r="E471" s="277"/>
      <c r="F471" s="277"/>
      <c r="G471" s="277"/>
      <c r="H471" s="277"/>
      <c r="I471" s="277"/>
      <c r="J471" s="277"/>
      <c r="K471" s="277"/>
      <c r="L471" s="277"/>
      <c r="M471" s="277"/>
      <c r="N471" s="277"/>
      <c r="O471" s="277"/>
      <c r="P471" s="277"/>
      <c r="Q471" s="277"/>
      <c r="R471" s="277"/>
      <c r="S471" s="277"/>
      <c r="T471" s="266">
        <v>598666.95000000007</v>
      </c>
      <c r="U471" s="277"/>
      <c r="V471" s="483">
        <v>2027</v>
      </c>
    </row>
    <row r="472" spans="1:66" ht="12.75" customHeight="1" x14ac:dyDescent="0.2">
      <c r="A472" s="518">
        <v>9</v>
      </c>
      <c r="B472" s="172" t="s">
        <v>1047</v>
      </c>
      <c r="C472" s="277">
        <f t="shared" si="115"/>
        <v>416188.63920000009</v>
      </c>
      <c r="D472" s="277"/>
      <c r="E472" s="277"/>
      <c r="F472" s="277"/>
      <c r="G472" s="277"/>
      <c r="H472" s="277"/>
      <c r="I472" s="277"/>
      <c r="J472" s="277"/>
      <c r="K472" s="277"/>
      <c r="L472" s="277"/>
      <c r="M472" s="277"/>
      <c r="N472" s="277"/>
      <c r="O472" s="277"/>
      <c r="P472" s="277"/>
      <c r="Q472" s="277"/>
      <c r="R472" s="277"/>
      <c r="S472" s="277"/>
      <c r="T472" s="266">
        <v>416188.63920000009</v>
      </c>
      <c r="U472" s="277"/>
      <c r="V472" s="483">
        <v>2027</v>
      </c>
    </row>
    <row r="473" spans="1:66" ht="12.75" customHeight="1" x14ac:dyDescent="0.2">
      <c r="A473" s="518">
        <v>10</v>
      </c>
      <c r="B473" s="172" t="s">
        <v>1055</v>
      </c>
      <c r="C473" s="277">
        <f t="shared" si="115"/>
        <v>1099333.6600000001</v>
      </c>
      <c r="D473" s="277"/>
      <c r="E473" s="277"/>
      <c r="F473" s="277"/>
      <c r="G473" s="277"/>
      <c r="H473" s="277"/>
      <c r="I473" s="277"/>
      <c r="J473" s="277"/>
      <c r="K473" s="277"/>
      <c r="L473" s="277"/>
      <c r="M473" s="277"/>
      <c r="N473" s="277"/>
      <c r="O473" s="277"/>
      <c r="P473" s="277"/>
      <c r="Q473" s="277"/>
      <c r="R473" s="277"/>
      <c r="S473" s="277"/>
      <c r="T473" s="266">
        <v>1099333.6600000001</v>
      </c>
      <c r="U473" s="277"/>
      <c r="V473" s="483">
        <v>2027</v>
      </c>
    </row>
    <row r="474" spans="1:66" ht="12.75" customHeight="1" x14ac:dyDescent="0.2">
      <c r="A474" s="516">
        <v>11</v>
      </c>
      <c r="B474" s="172" t="s">
        <v>1049</v>
      </c>
      <c r="C474" s="277">
        <f t="shared" si="115"/>
        <v>1034280.73</v>
      </c>
      <c r="D474" s="277"/>
      <c r="E474" s="277"/>
      <c r="F474" s="277"/>
      <c r="G474" s="277"/>
      <c r="H474" s="277"/>
      <c r="I474" s="277"/>
      <c r="J474" s="277"/>
      <c r="K474" s="277"/>
      <c r="L474" s="277"/>
      <c r="M474" s="277"/>
      <c r="N474" s="277"/>
      <c r="O474" s="277"/>
      <c r="P474" s="277"/>
      <c r="Q474" s="277"/>
      <c r="R474" s="277"/>
      <c r="S474" s="277"/>
      <c r="T474" s="266">
        <v>1034280.73</v>
      </c>
      <c r="U474" s="277"/>
      <c r="V474" s="483">
        <v>2027</v>
      </c>
    </row>
    <row r="475" spans="1:66" ht="12.75" customHeight="1" x14ac:dyDescent="0.2">
      <c r="A475" s="593" t="s">
        <v>1136</v>
      </c>
      <c r="B475" s="593"/>
      <c r="C475" s="220">
        <f>SUM(C464:C474)</f>
        <v>19595476.46379488</v>
      </c>
      <c r="D475" s="220">
        <f t="shared" ref="D475:U475" si="116">SUM(D464:D474)</f>
        <v>0</v>
      </c>
      <c r="E475" s="220">
        <f t="shared" si="116"/>
        <v>0</v>
      </c>
      <c r="F475" s="220">
        <f t="shared" si="116"/>
        <v>0</v>
      </c>
      <c r="G475" s="220">
        <f t="shared" si="116"/>
        <v>0</v>
      </c>
      <c r="H475" s="220">
        <f t="shared" si="116"/>
        <v>0</v>
      </c>
      <c r="I475" s="220">
        <f t="shared" si="116"/>
        <v>0</v>
      </c>
      <c r="J475" s="220">
        <f t="shared" si="116"/>
        <v>0</v>
      </c>
      <c r="K475" s="220">
        <f t="shared" si="116"/>
        <v>0</v>
      </c>
      <c r="L475" s="220">
        <f t="shared" si="116"/>
        <v>0</v>
      </c>
      <c r="M475" s="220">
        <f t="shared" si="116"/>
        <v>14917765.5792</v>
      </c>
      <c r="N475" s="220">
        <f t="shared" si="116"/>
        <v>0</v>
      </c>
      <c r="O475" s="220">
        <f t="shared" si="116"/>
        <v>0</v>
      </c>
      <c r="P475" s="220">
        <f t="shared" si="116"/>
        <v>0</v>
      </c>
      <c r="Q475" s="220">
        <f t="shared" si="116"/>
        <v>0</v>
      </c>
      <c r="R475" s="220">
        <f t="shared" si="116"/>
        <v>0</v>
      </c>
      <c r="S475" s="220">
        <f t="shared" si="116"/>
        <v>0</v>
      </c>
      <c r="T475" s="220">
        <f t="shared" si="116"/>
        <v>4358470.7012000009</v>
      </c>
      <c r="U475" s="220">
        <f t="shared" si="116"/>
        <v>319240.18339487998</v>
      </c>
      <c r="V475" s="224"/>
    </row>
    <row r="476" spans="1:66" ht="12.75" customHeight="1" x14ac:dyDescent="0.2">
      <c r="A476" s="591" t="s">
        <v>90</v>
      </c>
      <c r="B476" s="591"/>
      <c r="C476" s="72">
        <f t="shared" ref="C476:U476" si="117">C451+C463+C475</f>
        <v>78485710.725228071</v>
      </c>
      <c r="D476" s="72">
        <f t="shared" si="117"/>
        <v>0</v>
      </c>
      <c r="E476" s="72">
        <f t="shared" si="117"/>
        <v>0</v>
      </c>
      <c r="F476" s="72">
        <f t="shared" si="117"/>
        <v>0</v>
      </c>
      <c r="G476" s="72">
        <f t="shared" si="117"/>
        <v>0</v>
      </c>
      <c r="H476" s="72">
        <f t="shared" si="117"/>
        <v>0</v>
      </c>
      <c r="I476" s="72">
        <f t="shared" si="117"/>
        <v>211599</v>
      </c>
      <c r="J476" s="72">
        <f t="shared" si="117"/>
        <v>0</v>
      </c>
      <c r="K476" s="72">
        <f t="shared" si="117"/>
        <v>0</v>
      </c>
      <c r="L476" s="72">
        <f t="shared" si="117"/>
        <v>0</v>
      </c>
      <c r="M476" s="72">
        <f t="shared" si="117"/>
        <v>66786914.917199999</v>
      </c>
      <c r="N476" s="72">
        <f t="shared" si="117"/>
        <v>0</v>
      </c>
      <c r="O476" s="72">
        <f t="shared" si="117"/>
        <v>0</v>
      </c>
      <c r="P476" s="72">
        <f t="shared" si="117"/>
        <v>0</v>
      </c>
      <c r="Q476" s="72">
        <f t="shared" si="117"/>
        <v>0</v>
      </c>
      <c r="R476" s="72">
        <f t="shared" si="117"/>
        <v>0</v>
      </c>
      <c r="S476" s="72">
        <f t="shared" si="117"/>
        <v>0</v>
      </c>
      <c r="T476" s="154">
        <f t="shared" si="117"/>
        <v>10068341.4998</v>
      </c>
      <c r="U476" s="72">
        <f t="shared" si="117"/>
        <v>1418855.3082280802</v>
      </c>
      <c r="V476" s="73"/>
    </row>
    <row r="477" spans="1:66" ht="12.75" customHeight="1" x14ac:dyDescent="0.2">
      <c r="A477" s="677" t="s">
        <v>78</v>
      </c>
      <c r="B477" s="677"/>
      <c r="C477" s="408"/>
      <c r="D477" s="409"/>
      <c r="E477" s="409"/>
      <c r="F477" s="409"/>
      <c r="G477" s="409"/>
      <c r="H477" s="409"/>
      <c r="I477" s="648"/>
      <c r="J477" s="409"/>
      <c r="K477" s="409"/>
      <c r="L477" s="663"/>
      <c r="M477" s="409"/>
      <c r="N477" s="409"/>
      <c r="O477" s="481"/>
      <c r="P477" s="648"/>
      <c r="Q477" s="409"/>
      <c r="R477" s="409"/>
      <c r="S477" s="409"/>
      <c r="T477" s="409"/>
      <c r="U477" s="409"/>
      <c r="V477" s="483"/>
    </row>
    <row r="478" spans="1:66" ht="12.75" customHeight="1" x14ac:dyDescent="0.2">
      <c r="A478" s="457">
        <v>1</v>
      </c>
      <c r="B478" s="456" t="s">
        <v>1511</v>
      </c>
      <c r="C478" s="277">
        <f t="shared" ref="C478:C493" si="118">D478+E478+F478+G478+H478+I478+K478+M478+O478+Q478+R478+S478+T478+U478</f>
        <v>3900449.8006000002</v>
      </c>
      <c r="D478" s="277"/>
      <c r="E478" s="277"/>
      <c r="F478" s="277"/>
      <c r="G478" s="277"/>
      <c r="H478" s="277"/>
      <c r="I478" s="277"/>
      <c r="J478" s="277"/>
      <c r="K478" s="277"/>
      <c r="L478" s="277"/>
      <c r="M478" s="277">
        <v>3818729</v>
      </c>
      <c r="N478" s="277"/>
      <c r="O478" s="277"/>
      <c r="P478" s="277"/>
      <c r="Q478" s="277"/>
      <c r="R478" s="277"/>
      <c r="S478" s="277"/>
      <c r="T478" s="266"/>
      <c r="U478" s="408">
        <f>(D478+E478+F478+G478+H478+I478+M478+O478+Q478+R478+S478)*2.14%</f>
        <v>81720.800600000002</v>
      </c>
      <c r="V478" s="483">
        <v>2025</v>
      </c>
    </row>
    <row r="479" spans="1:66" ht="12.75" customHeight="1" x14ac:dyDescent="0.2">
      <c r="A479" s="372">
        <v>2</v>
      </c>
      <c r="B479" s="348" t="s">
        <v>1515</v>
      </c>
      <c r="C479" s="277">
        <f t="shared" si="118"/>
        <v>3651841.0405999999</v>
      </c>
      <c r="D479" s="277"/>
      <c r="E479" s="277"/>
      <c r="F479" s="277"/>
      <c r="G479" s="277"/>
      <c r="H479" s="277"/>
      <c r="I479" s="277"/>
      <c r="J479" s="277"/>
      <c r="K479" s="277"/>
      <c r="L479" s="277"/>
      <c r="M479" s="277">
        <v>3575329</v>
      </c>
      <c r="N479" s="277"/>
      <c r="O479" s="277"/>
      <c r="P479" s="277"/>
      <c r="Q479" s="277"/>
      <c r="R479" s="277"/>
      <c r="S479" s="277"/>
      <c r="T479" s="266"/>
      <c r="U479" s="408">
        <f>(D479+E479+F479+G479+H479+I479+M479+O479+Q479+R479+S479)*2.14%</f>
        <v>76512.040600000008</v>
      </c>
      <c r="V479" s="483">
        <v>2025</v>
      </c>
    </row>
    <row r="480" spans="1:66" ht="12.75" customHeight="1" x14ac:dyDescent="0.2">
      <c r="A480" s="372">
        <v>3</v>
      </c>
      <c r="B480" s="348" t="s">
        <v>1518</v>
      </c>
      <c r="C480" s="277">
        <f t="shared" si="118"/>
        <v>13375922.17</v>
      </c>
      <c r="D480" s="277"/>
      <c r="E480" s="277"/>
      <c r="F480" s="277"/>
      <c r="G480" s="277"/>
      <c r="H480" s="277"/>
      <c r="I480" s="277"/>
      <c r="J480" s="277"/>
      <c r="K480" s="277"/>
      <c r="L480" s="277"/>
      <c r="M480" s="277">
        <v>13218030.5</v>
      </c>
      <c r="N480" s="277"/>
      <c r="O480" s="277"/>
      <c r="P480" s="277"/>
      <c r="Q480" s="277"/>
      <c r="R480" s="277"/>
      <c r="S480" s="277"/>
      <c r="T480" s="266"/>
      <c r="U480" s="277">
        <v>157891.67000000001</v>
      </c>
      <c r="V480" s="483">
        <v>2025</v>
      </c>
    </row>
    <row r="481" spans="1:66" ht="12.75" customHeight="1" x14ac:dyDescent="0.2">
      <c r="A481" s="372">
        <v>4</v>
      </c>
      <c r="B481" s="403" t="s">
        <v>1531</v>
      </c>
      <c r="C481" s="277">
        <f t="shared" si="118"/>
        <v>675441.24</v>
      </c>
      <c r="D481" s="279"/>
      <c r="E481" s="279"/>
      <c r="F481" s="279"/>
      <c r="G481" s="279"/>
      <c r="H481" s="279"/>
      <c r="I481" s="279"/>
      <c r="J481" s="279"/>
      <c r="K481" s="279"/>
      <c r="L481" s="279"/>
      <c r="M481" s="279"/>
      <c r="N481" s="279"/>
      <c r="O481" s="279"/>
      <c r="P481" s="279"/>
      <c r="Q481" s="279"/>
      <c r="R481" s="279"/>
      <c r="S481" s="279"/>
      <c r="T481" s="288">
        <v>675441.24</v>
      </c>
      <c r="U481" s="279"/>
      <c r="V481" s="483">
        <v>2025</v>
      </c>
    </row>
    <row r="482" spans="1:66" ht="12.75" customHeight="1" x14ac:dyDescent="0.2">
      <c r="A482" s="372">
        <v>5</v>
      </c>
      <c r="B482" s="403" t="s">
        <v>1534</v>
      </c>
      <c r="C482" s="277">
        <f t="shared" si="118"/>
        <v>452809.27</v>
      </c>
      <c r="D482" s="279"/>
      <c r="E482" s="279"/>
      <c r="F482" s="279"/>
      <c r="G482" s="279"/>
      <c r="H482" s="279"/>
      <c r="I482" s="279"/>
      <c r="J482" s="279"/>
      <c r="K482" s="279"/>
      <c r="L482" s="279"/>
      <c r="M482" s="279"/>
      <c r="N482" s="279"/>
      <c r="O482" s="279"/>
      <c r="P482" s="279"/>
      <c r="Q482" s="279"/>
      <c r="R482" s="279"/>
      <c r="S482" s="279"/>
      <c r="T482" s="288">
        <v>452809.27</v>
      </c>
      <c r="U482" s="279"/>
      <c r="V482" s="483">
        <v>2025</v>
      </c>
    </row>
    <row r="483" spans="1:66" ht="12.75" customHeight="1" x14ac:dyDescent="0.2">
      <c r="A483" s="372">
        <v>6</v>
      </c>
      <c r="B483" s="403" t="s">
        <v>1536</v>
      </c>
      <c r="C483" s="277">
        <f t="shared" si="118"/>
        <v>664714.43999999994</v>
      </c>
      <c r="D483" s="279"/>
      <c r="E483" s="279"/>
      <c r="F483" s="279"/>
      <c r="G483" s="279"/>
      <c r="H483" s="279"/>
      <c r="I483" s="279"/>
      <c r="J483" s="279"/>
      <c r="K483" s="279"/>
      <c r="L483" s="279"/>
      <c r="M483" s="279"/>
      <c r="N483" s="279"/>
      <c r="O483" s="279"/>
      <c r="P483" s="279"/>
      <c r="Q483" s="279"/>
      <c r="R483" s="279"/>
      <c r="S483" s="279"/>
      <c r="T483" s="288">
        <v>664714.43999999994</v>
      </c>
      <c r="U483" s="279"/>
      <c r="V483" s="483">
        <v>2025</v>
      </c>
    </row>
    <row r="484" spans="1:66" ht="12.75" customHeight="1" x14ac:dyDescent="0.2">
      <c r="A484" s="372">
        <v>7</v>
      </c>
      <c r="B484" s="403" t="s">
        <v>1538</v>
      </c>
      <c r="C484" s="277">
        <f t="shared" si="118"/>
        <v>353596.25</v>
      </c>
      <c r="D484" s="279"/>
      <c r="E484" s="279"/>
      <c r="F484" s="279"/>
      <c r="G484" s="279"/>
      <c r="H484" s="279"/>
      <c r="I484" s="279"/>
      <c r="J484" s="279"/>
      <c r="K484" s="279"/>
      <c r="L484" s="279"/>
      <c r="M484" s="279"/>
      <c r="N484" s="279"/>
      <c r="O484" s="279"/>
      <c r="P484" s="279"/>
      <c r="Q484" s="279"/>
      <c r="R484" s="279"/>
      <c r="S484" s="279"/>
      <c r="T484" s="288">
        <v>353596.25</v>
      </c>
      <c r="U484" s="279"/>
      <c r="V484" s="483">
        <v>2025</v>
      </c>
    </row>
    <row r="485" spans="1:66" ht="12.75" customHeight="1" x14ac:dyDescent="0.2">
      <c r="A485" s="372">
        <v>8</v>
      </c>
      <c r="B485" s="403" t="s">
        <v>1540</v>
      </c>
      <c r="C485" s="277">
        <f t="shared" si="118"/>
        <v>352990.56</v>
      </c>
      <c r="D485" s="279"/>
      <c r="E485" s="279"/>
      <c r="F485" s="279"/>
      <c r="G485" s="279"/>
      <c r="H485" s="279"/>
      <c r="I485" s="279"/>
      <c r="J485" s="279"/>
      <c r="K485" s="279"/>
      <c r="L485" s="279"/>
      <c r="M485" s="279"/>
      <c r="N485" s="279"/>
      <c r="O485" s="279"/>
      <c r="P485" s="279"/>
      <c r="Q485" s="279"/>
      <c r="R485" s="279"/>
      <c r="S485" s="279"/>
      <c r="T485" s="288">
        <v>352990.56</v>
      </c>
      <c r="U485" s="279"/>
      <c r="V485" s="483">
        <v>2025</v>
      </c>
    </row>
    <row r="486" spans="1:66" ht="12.75" customHeight="1" x14ac:dyDescent="0.2">
      <c r="A486" s="372">
        <v>9</v>
      </c>
      <c r="B486" s="403" t="s">
        <v>1542</v>
      </c>
      <c r="C486" s="277">
        <f t="shared" si="118"/>
        <v>1090032.98</v>
      </c>
      <c r="D486" s="279"/>
      <c r="E486" s="279"/>
      <c r="F486" s="279"/>
      <c r="G486" s="279"/>
      <c r="H486" s="279"/>
      <c r="I486" s="279"/>
      <c r="J486" s="279"/>
      <c r="K486" s="279"/>
      <c r="L486" s="279"/>
      <c r="M486" s="279"/>
      <c r="N486" s="279"/>
      <c r="O486" s="279"/>
      <c r="P486" s="279"/>
      <c r="Q486" s="279"/>
      <c r="R486" s="279"/>
      <c r="S486" s="279"/>
      <c r="T486" s="288">
        <v>1090032.98</v>
      </c>
      <c r="U486" s="279"/>
      <c r="V486" s="483">
        <v>2025</v>
      </c>
    </row>
    <row r="487" spans="1:66" ht="12.75" customHeight="1" x14ac:dyDescent="0.2">
      <c r="A487" s="372">
        <v>10</v>
      </c>
      <c r="B487" s="403" t="s">
        <v>1544</v>
      </c>
      <c r="C487" s="277">
        <f t="shared" si="118"/>
        <v>980537.04</v>
      </c>
      <c r="D487" s="279"/>
      <c r="E487" s="279"/>
      <c r="F487" s="279"/>
      <c r="G487" s="279"/>
      <c r="H487" s="279"/>
      <c r="I487" s="279"/>
      <c r="J487" s="279"/>
      <c r="K487" s="279"/>
      <c r="L487" s="279"/>
      <c r="M487" s="279"/>
      <c r="N487" s="279"/>
      <c r="O487" s="279"/>
      <c r="P487" s="279"/>
      <c r="Q487" s="279"/>
      <c r="R487" s="279"/>
      <c r="S487" s="279"/>
      <c r="T487" s="288">
        <v>980537.04</v>
      </c>
      <c r="U487" s="279"/>
      <c r="V487" s="483">
        <v>2025</v>
      </c>
    </row>
    <row r="488" spans="1:66" ht="12.75" customHeight="1" x14ac:dyDescent="0.2">
      <c r="A488" s="372">
        <v>11</v>
      </c>
      <c r="B488" s="403" t="s">
        <v>1546</v>
      </c>
      <c r="C488" s="277">
        <f t="shared" si="118"/>
        <v>814055.92999999993</v>
      </c>
      <c r="D488" s="279"/>
      <c r="E488" s="279"/>
      <c r="F488" s="279"/>
      <c r="G488" s="279"/>
      <c r="H488" s="279"/>
      <c r="I488" s="279"/>
      <c r="J488" s="279"/>
      <c r="K488" s="279"/>
      <c r="L488" s="279"/>
      <c r="M488" s="279"/>
      <c r="N488" s="279"/>
      <c r="O488" s="279"/>
      <c r="P488" s="279"/>
      <c r="Q488" s="279"/>
      <c r="R488" s="279"/>
      <c r="S488" s="279"/>
      <c r="T488" s="288">
        <v>814055.92999999993</v>
      </c>
      <c r="U488" s="279"/>
      <c r="V488" s="483">
        <v>2025</v>
      </c>
    </row>
    <row r="489" spans="1:66" ht="12.75" customHeight="1" x14ac:dyDescent="0.2">
      <c r="A489" s="518">
        <v>12</v>
      </c>
      <c r="B489" s="333" t="s">
        <v>1548</v>
      </c>
      <c r="C489" s="277">
        <f t="shared" si="118"/>
        <v>1410455.56</v>
      </c>
      <c r="D489" s="279"/>
      <c r="E489" s="279"/>
      <c r="F489" s="279"/>
      <c r="G489" s="279"/>
      <c r="H489" s="279"/>
      <c r="I489" s="279"/>
      <c r="J489" s="279"/>
      <c r="K489" s="279"/>
      <c r="L489" s="279"/>
      <c r="M489" s="279"/>
      <c r="N489" s="279"/>
      <c r="O489" s="279"/>
      <c r="P489" s="279"/>
      <c r="Q489" s="279"/>
      <c r="R489" s="279"/>
      <c r="S489" s="279"/>
      <c r="T489" s="288">
        <v>1410455.56</v>
      </c>
      <c r="U489" s="277"/>
      <c r="V489" s="483">
        <v>2025</v>
      </c>
    </row>
    <row r="490" spans="1:66" ht="12.75" customHeight="1" x14ac:dyDescent="0.2">
      <c r="A490" s="372">
        <v>13</v>
      </c>
      <c r="B490" s="403" t="s">
        <v>1552</v>
      </c>
      <c r="C490" s="277">
        <f t="shared" si="118"/>
        <v>993619.24</v>
      </c>
      <c r="D490" s="279"/>
      <c r="E490" s="279"/>
      <c r="F490" s="279"/>
      <c r="G490" s="279"/>
      <c r="H490" s="279"/>
      <c r="I490" s="279"/>
      <c r="J490" s="279"/>
      <c r="K490" s="279"/>
      <c r="L490" s="279"/>
      <c r="M490" s="279"/>
      <c r="N490" s="279"/>
      <c r="O490" s="279"/>
      <c r="P490" s="279"/>
      <c r="Q490" s="279"/>
      <c r="R490" s="279"/>
      <c r="S490" s="279"/>
      <c r="T490" s="288">
        <v>993619.24</v>
      </c>
      <c r="U490" s="279"/>
      <c r="V490" s="483">
        <v>2025</v>
      </c>
    </row>
    <row r="491" spans="1:66" ht="12.75" customHeight="1" x14ac:dyDescent="0.2">
      <c r="A491" s="518">
        <v>14</v>
      </c>
      <c r="B491" s="333" t="s">
        <v>393</v>
      </c>
      <c r="C491" s="277">
        <f t="shared" si="118"/>
        <v>766000</v>
      </c>
      <c r="D491" s="279"/>
      <c r="E491" s="279"/>
      <c r="F491" s="279"/>
      <c r="G491" s="279"/>
      <c r="H491" s="279"/>
      <c r="I491" s="279"/>
      <c r="J491" s="279"/>
      <c r="K491" s="656"/>
      <c r="L491" s="279"/>
      <c r="M491" s="656">
        <v>766000</v>
      </c>
      <c r="N491" s="279"/>
      <c r="O491" s="279"/>
      <c r="P491" s="279"/>
      <c r="Q491" s="656"/>
      <c r="R491" s="279"/>
      <c r="S491" s="279"/>
      <c r="T491" s="288"/>
      <c r="U491" s="277"/>
      <c r="V491" s="483">
        <v>2025</v>
      </c>
    </row>
    <row r="492" spans="1:66" ht="12.75" customHeight="1" x14ac:dyDescent="0.2">
      <c r="A492" s="372">
        <v>15</v>
      </c>
      <c r="B492" s="403" t="s">
        <v>385</v>
      </c>
      <c r="C492" s="277">
        <f t="shared" si="118"/>
        <v>298890.01800000004</v>
      </c>
      <c r="D492" s="279"/>
      <c r="E492" s="279"/>
      <c r="F492" s="279"/>
      <c r="G492" s="279"/>
      <c r="H492" s="279"/>
      <c r="I492" s="279"/>
      <c r="J492" s="279"/>
      <c r="K492" s="279"/>
      <c r="L492" s="279"/>
      <c r="M492" s="279"/>
      <c r="N492" s="279"/>
      <c r="O492" s="279"/>
      <c r="P492" s="279"/>
      <c r="Q492" s="279"/>
      <c r="R492" s="279"/>
      <c r="S492" s="279"/>
      <c r="T492" s="288">
        <v>298890.01800000004</v>
      </c>
      <c r="U492" s="279"/>
      <c r="V492" s="483">
        <v>2025</v>
      </c>
    </row>
    <row r="493" spans="1:66" ht="12.75" customHeight="1" x14ac:dyDescent="0.2">
      <c r="A493" s="372">
        <v>16</v>
      </c>
      <c r="B493" s="403" t="s">
        <v>389</v>
      </c>
      <c r="C493" s="277">
        <f t="shared" si="118"/>
        <v>248288.3964</v>
      </c>
      <c r="D493" s="279"/>
      <c r="E493" s="279"/>
      <c r="F493" s="279"/>
      <c r="G493" s="279"/>
      <c r="H493" s="279"/>
      <c r="I493" s="279"/>
      <c r="J493" s="279"/>
      <c r="K493" s="279"/>
      <c r="L493" s="279"/>
      <c r="M493" s="279"/>
      <c r="N493" s="279"/>
      <c r="O493" s="279"/>
      <c r="P493" s="279"/>
      <c r="Q493" s="279"/>
      <c r="R493" s="279"/>
      <c r="S493" s="279"/>
      <c r="T493" s="288">
        <v>248288.3964</v>
      </c>
      <c r="U493" s="279"/>
      <c r="V493" s="483">
        <v>2025</v>
      </c>
    </row>
    <row r="494" spans="1:66" ht="12.75" customHeight="1" x14ac:dyDescent="0.2">
      <c r="A494" s="593" t="s">
        <v>1207</v>
      </c>
      <c r="B494" s="593"/>
      <c r="C494" s="220">
        <f t="shared" ref="C494:U494" si="119">SUM(C478:C493)</f>
        <v>30029643.935599994</v>
      </c>
      <c r="D494" s="220">
        <f t="shared" si="119"/>
        <v>0</v>
      </c>
      <c r="E494" s="220">
        <f t="shared" si="119"/>
        <v>0</v>
      </c>
      <c r="F494" s="220">
        <f t="shared" si="119"/>
        <v>0</v>
      </c>
      <c r="G494" s="220">
        <f t="shared" si="119"/>
        <v>0</v>
      </c>
      <c r="H494" s="220">
        <f t="shared" si="119"/>
        <v>0</v>
      </c>
      <c r="I494" s="220">
        <f t="shared" si="119"/>
        <v>0</v>
      </c>
      <c r="J494" s="220">
        <f t="shared" si="119"/>
        <v>0</v>
      </c>
      <c r="K494" s="220">
        <f t="shared" si="119"/>
        <v>0</v>
      </c>
      <c r="L494" s="220">
        <f t="shared" si="119"/>
        <v>0</v>
      </c>
      <c r="M494" s="220">
        <f t="shared" si="119"/>
        <v>21378088.5</v>
      </c>
      <c r="N494" s="220">
        <f t="shared" si="119"/>
        <v>0</v>
      </c>
      <c r="O494" s="220">
        <f t="shared" si="119"/>
        <v>0</v>
      </c>
      <c r="P494" s="220">
        <f t="shared" si="119"/>
        <v>0</v>
      </c>
      <c r="Q494" s="220">
        <f t="shared" si="119"/>
        <v>0</v>
      </c>
      <c r="R494" s="220">
        <f t="shared" si="119"/>
        <v>0</v>
      </c>
      <c r="S494" s="220">
        <f t="shared" si="119"/>
        <v>0</v>
      </c>
      <c r="T494" s="220">
        <f t="shared" si="119"/>
        <v>8335430.9243999999</v>
      </c>
      <c r="U494" s="220">
        <f t="shared" si="119"/>
        <v>316124.51120000007</v>
      </c>
      <c r="V494" s="224"/>
    </row>
    <row r="495" spans="1:66" ht="12.75" customHeight="1" x14ac:dyDescent="0.2">
      <c r="A495" s="372">
        <v>1</v>
      </c>
      <c r="B495" s="403" t="s">
        <v>1520</v>
      </c>
      <c r="C495" s="277">
        <f t="shared" ref="C495:C496" si="120">D495+E495+F495+G495+H495+I495+K495+M495+O495+Q495+R495+S495+T495+U495</f>
        <v>8325799.1040000003</v>
      </c>
      <c r="D495" s="279"/>
      <c r="E495" s="279"/>
      <c r="F495" s="279"/>
      <c r="G495" s="279"/>
      <c r="H495" s="279"/>
      <c r="I495" s="279"/>
      <c r="J495" s="279"/>
      <c r="K495" s="279"/>
      <c r="L495" s="279"/>
      <c r="M495" s="279">
        <v>8151360</v>
      </c>
      <c r="N495" s="279"/>
      <c r="O495" s="279"/>
      <c r="P495" s="279"/>
      <c r="Q495" s="279"/>
      <c r="R495" s="279"/>
      <c r="S495" s="279"/>
      <c r="T495" s="288"/>
      <c r="U495" s="349">
        <f>(D495+E495+F495+G495+H495+I495+M495+O495+Q495+R495+S495)*2.14%</f>
        <v>174439.10400000002</v>
      </c>
      <c r="V495" s="483">
        <v>2026</v>
      </c>
      <c r="W495" s="357"/>
      <c r="X495" s="357"/>
      <c r="Y495" s="357"/>
      <c r="Z495" s="357"/>
      <c r="AA495" s="357"/>
      <c r="AB495" s="357"/>
      <c r="AC495" s="357"/>
      <c r="AD495" s="357"/>
      <c r="AE495" s="357"/>
      <c r="AF495" s="357"/>
      <c r="AG495" s="357"/>
      <c r="AH495" s="357"/>
      <c r="AI495" s="357"/>
      <c r="AJ495" s="357"/>
      <c r="AK495" s="357"/>
      <c r="AL495" s="357"/>
      <c r="AM495" s="357"/>
      <c r="AN495" s="357"/>
      <c r="AO495" s="357"/>
      <c r="AP495" s="357"/>
      <c r="AQ495" s="357"/>
      <c r="AR495" s="357"/>
      <c r="AS495" s="357"/>
      <c r="AT495" s="357"/>
      <c r="AU495" s="357"/>
      <c r="AV495" s="357"/>
      <c r="AW495" s="357"/>
      <c r="AX495" s="357"/>
      <c r="AY495" s="357"/>
      <c r="AZ495" s="357"/>
      <c r="BA495" s="357"/>
      <c r="BB495" s="357"/>
      <c r="BC495" s="357"/>
      <c r="BD495" s="357"/>
      <c r="BE495" s="357"/>
      <c r="BF495" s="357"/>
      <c r="BG495" s="357"/>
      <c r="BH495" s="357"/>
      <c r="BI495" s="357"/>
      <c r="BJ495" s="357"/>
      <c r="BK495" s="357"/>
      <c r="BL495" s="357"/>
      <c r="BM495" s="357"/>
      <c r="BN495" s="357"/>
    </row>
    <row r="496" spans="1:66" ht="12.75" customHeight="1" x14ac:dyDescent="0.2">
      <c r="A496" s="372">
        <v>2</v>
      </c>
      <c r="B496" s="403" t="s">
        <v>1522</v>
      </c>
      <c r="C496" s="277">
        <f t="shared" si="120"/>
        <v>4011718.0523999999</v>
      </c>
      <c r="D496" s="279"/>
      <c r="E496" s="279"/>
      <c r="F496" s="279"/>
      <c r="G496" s="279"/>
      <c r="H496" s="279"/>
      <c r="I496" s="279"/>
      <c r="J496" s="279"/>
      <c r="K496" s="279"/>
      <c r="L496" s="279"/>
      <c r="M496" s="279">
        <v>3927666</v>
      </c>
      <c r="N496" s="279"/>
      <c r="O496" s="279"/>
      <c r="P496" s="279"/>
      <c r="Q496" s="279"/>
      <c r="R496" s="279"/>
      <c r="S496" s="279"/>
      <c r="T496" s="288"/>
      <c r="U496" s="349">
        <f>(D496+E496+F496+G496+H496+I496+M496+O496+Q496+R496+S496)*2.14%</f>
        <v>84052.052400000015</v>
      </c>
      <c r="V496" s="483">
        <v>2026</v>
      </c>
      <c r="W496" s="357"/>
      <c r="X496" s="357"/>
      <c r="Y496" s="357"/>
      <c r="Z496" s="357"/>
      <c r="AA496" s="357"/>
      <c r="AB496" s="357"/>
      <c r="AC496" s="357"/>
      <c r="AD496" s="357"/>
      <c r="AE496" s="357"/>
      <c r="AF496" s="357"/>
      <c r="AG496" s="357"/>
      <c r="AH496" s="357"/>
      <c r="AI496" s="357"/>
      <c r="AJ496" s="357"/>
      <c r="AK496" s="357"/>
      <c r="AL496" s="357"/>
      <c r="AM496" s="357"/>
      <c r="AN496" s="357"/>
      <c r="AO496" s="357"/>
      <c r="AP496" s="357"/>
      <c r="AQ496" s="357"/>
      <c r="AR496" s="357"/>
      <c r="AS496" s="357"/>
      <c r="AT496" s="357"/>
      <c r="AU496" s="357"/>
      <c r="AV496" s="357"/>
      <c r="AW496" s="357"/>
      <c r="AX496" s="357"/>
      <c r="AY496" s="357"/>
      <c r="AZ496" s="357"/>
      <c r="BA496" s="357"/>
      <c r="BB496" s="357"/>
      <c r="BC496" s="357"/>
      <c r="BD496" s="357"/>
      <c r="BE496" s="357"/>
      <c r="BF496" s="357"/>
      <c r="BG496" s="357"/>
      <c r="BH496" s="357"/>
      <c r="BI496" s="357"/>
      <c r="BJ496" s="357"/>
      <c r="BK496" s="357"/>
      <c r="BL496" s="357"/>
      <c r="BM496" s="357"/>
      <c r="BN496" s="357"/>
    </row>
    <row r="497" spans="1:66" ht="12.75" customHeight="1" x14ac:dyDescent="0.2">
      <c r="A497" s="372">
        <v>3</v>
      </c>
      <c r="B497" s="348" t="s">
        <v>1531</v>
      </c>
      <c r="C497" s="277">
        <f t="shared" ref="C497:C503" si="121">D497+E497+F497+G497+H497+I497+K497+M497+O497+Q497+R497+S497+T497+U497</f>
        <v>10343053.007510398</v>
      </c>
      <c r="D497" s="277"/>
      <c r="E497" s="277"/>
      <c r="F497" s="277"/>
      <c r="G497" s="277"/>
      <c r="H497" s="277"/>
      <c r="I497" s="277"/>
      <c r="J497" s="277"/>
      <c r="K497" s="277"/>
      <c r="L497" s="277"/>
      <c r="M497" s="408">
        <v>10126349.135999998</v>
      </c>
      <c r="N497" s="277"/>
      <c r="O497" s="277"/>
      <c r="P497" s="277"/>
      <c r="Q497" s="277"/>
      <c r="R497" s="277"/>
      <c r="S497" s="277"/>
      <c r="T497" s="266"/>
      <c r="U497" s="408">
        <f t="shared" ref="U497" si="122">(D497+E497+F497+G497+H497+I497+M497+O497+Q497+R497+S497)*2.14%</f>
        <v>216703.87151039997</v>
      </c>
      <c r="V497" s="483">
        <v>2026</v>
      </c>
    </row>
    <row r="498" spans="1:66" ht="12.75" customHeight="1" x14ac:dyDescent="0.2">
      <c r="A498" s="372">
        <v>4</v>
      </c>
      <c r="B498" s="403" t="s">
        <v>391</v>
      </c>
      <c r="C498" s="277">
        <f t="shared" si="121"/>
        <v>999585.00000000012</v>
      </c>
      <c r="D498" s="279"/>
      <c r="E498" s="279"/>
      <c r="F498" s="279"/>
      <c r="G498" s="279"/>
      <c r="H498" s="279"/>
      <c r="I498" s="279"/>
      <c r="J498" s="279"/>
      <c r="K498" s="279"/>
      <c r="L498" s="279"/>
      <c r="M498" s="279"/>
      <c r="N498" s="279"/>
      <c r="O498" s="279"/>
      <c r="P498" s="279"/>
      <c r="Q498" s="279"/>
      <c r="R498" s="279"/>
      <c r="S498" s="279"/>
      <c r="T498" s="288">
        <v>999585.00000000012</v>
      </c>
      <c r="U498" s="279"/>
      <c r="V498" s="483">
        <v>2026</v>
      </c>
    </row>
    <row r="499" spans="1:66" ht="12.75" customHeight="1" x14ac:dyDescent="0.2">
      <c r="A499" s="372">
        <v>5</v>
      </c>
      <c r="B499" s="403" t="s">
        <v>395</v>
      </c>
      <c r="C499" s="277">
        <f t="shared" si="121"/>
        <v>360401.14760000003</v>
      </c>
      <c r="D499" s="279"/>
      <c r="E499" s="279"/>
      <c r="F499" s="279"/>
      <c r="G499" s="279"/>
      <c r="H499" s="279"/>
      <c r="I499" s="279"/>
      <c r="J499" s="279"/>
      <c r="K499" s="279"/>
      <c r="L499" s="279"/>
      <c r="M499" s="279"/>
      <c r="N499" s="279"/>
      <c r="O499" s="279"/>
      <c r="P499" s="279"/>
      <c r="Q499" s="279"/>
      <c r="R499" s="279"/>
      <c r="S499" s="279"/>
      <c r="T499" s="288">
        <v>360401.14760000003</v>
      </c>
      <c r="U499" s="279"/>
      <c r="V499" s="483">
        <v>2026</v>
      </c>
    </row>
    <row r="500" spans="1:66" ht="12.75" customHeight="1" x14ac:dyDescent="0.2">
      <c r="A500" s="372">
        <v>6</v>
      </c>
      <c r="B500" s="403" t="s">
        <v>387</v>
      </c>
      <c r="C500" s="277">
        <f t="shared" si="121"/>
        <v>218736.93600000002</v>
      </c>
      <c r="D500" s="279"/>
      <c r="E500" s="279"/>
      <c r="F500" s="279"/>
      <c r="G500" s="279"/>
      <c r="H500" s="279"/>
      <c r="I500" s="279"/>
      <c r="J500" s="279"/>
      <c r="K500" s="279"/>
      <c r="L500" s="279"/>
      <c r="M500" s="279"/>
      <c r="N500" s="279"/>
      <c r="O500" s="279"/>
      <c r="P500" s="279"/>
      <c r="Q500" s="279"/>
      <c r="R500" s="279"/>
      <c r="S500" s="279"/>
      <c r="T500" s="288">
        <v>218736.93600000002</v>
      </c>
      <c r="U500" s="279"/>
      <c r="V500" s="483">
        <v>2026</v>
      </c>
    </row>
    <row r="501" spans="1:66" ht="12.75" customHeight="1" x14ac:dyDescent="0.2">
      <c r="A501" s="372">
        <v>7</v>
      </c>
      <c r="B501" s="403" t="s">
        <v>709</v>
      </c>
      <c r="C501" s="277">
        <f t="shared" si="121"/>
        <v>216362.69759999998</v>
      </c>
      <c r="D501" s="279"/>
      <c r="E501" s="279"/>
      <c r="F501" s="279"/>
      <c r="G501" s="279"/>
      <c r="H501" s="279"/>
      <c r="I501" s="279"/>
      <c r="J501" s="279"/>
      <c r="K501" s="279"/>
      <c r="L501" s="279"/>
      <c r="M501" s="279"/>
      <c r="N501" s="279"/>
      <c r="O501" s="279"/>
      <c r="P501" s="279"/>
      <c r="Q501" s="279"/>
      <c r="R501" s="279"/>
      <c r="S501" s="279"/>
      <c r="T501" s="288">
        <v>216362.69759999998</v>
      </c>
      <c r="U501" s="279"/>
      <c r="V501" s="483">
        <v>2026</v>
      </c>
    </row>
    <row r="502" spans="1:66" ht="12.75" customHeight="1" x14ac:dyDescent="0.2">
      <c r="A502" s="518">
        <v>8</v>
      </c>
      <c r="B502" s="333" t="s">
        <v>711</v>
      </c>
      <c r="C502" s="277">
        <f t="shared" si="121"/>
        <v>555499.89</v>
      </c>
      <c r="D502" s="279"/>
      <c r="E502" s="279"/>
      <c r="F502" s="279"/>
      <c r="G502" s="279"/>
      <c r="H502" s="279"/>
      <c r="I502" s="279"/>
      <c r="J502" s="279"/>
      <c r="K502" s="279"/>
      <c r="L502" s="279"/>
      <c r="M502" s="279"/>
      <c r="N502" s="279"/>
      <c r="O502" s="279"/>
      <c r="P502" s="279"/>
      <c r="Q502" s="279"/>
      <c r="R502" s="279"/>
      <c r="S502" s="279"/>
      <c r="T502" s="288">
        <v>555499.89</v>
      </c>
      <c r="U502" s="279"/>
      <c r="V502" s="483">
        <v>2026</v>
      </c>
    </row>
    <row r="503" spans="1:66" ht="12.75" customHeight="1" x14ac:dyDescent="0.2">
      <c r="A503" s="372">
        <v>9</v>
      </c>
      <c r="B503" s="403" t="s">
        <v>707</v>
      </c>
      <c r="C503" s="277">
        <f t="shared" si="121"/>
        <v>232374.23879999999</v>
      </c>
      <c r="D503" s="279"/>
      <c r="E503" s="279"/>
      <c r="F503" s="279"/>
      <c r="G503" s="279"/>
      <c r="H503" s="279"/>
      <c r="I503" s="279"/>
      <c r="J503" s="279"/>
      <c r="K503" s="279"/>
      <c r="L503" s="279"/>
      <c r="M503" s="279"/>
      <c r="N503" s="279"/>
      <c r="O503" s="279"/>
      <c r="P503" s="279"/>
      <c r="Q503" s="279"/>
      <c r="R503" s="279"/>
      <c r="S503" s="279"/>
      <c r="T503" s="288">
        <v>232374.23879999999</v>
      </c>
      <c r="U503" s="279"/>
      <c r="V503" s="483">
        <v>2026</v>
      </c>
    </row>
    <row r="504" spans="1:66" ht="12.75" customHeight="1" x14ac:dyDescent="0.2">
      <c r="A504" s="593" t="s">
        <v>1208</v>
      </c>
      <c r="B504" s="593"/>
      <c r="C504" s="220">
        <f>SUM(C495:C503)</f>
        <v>25263530.073910397</v>
      </c>
      <c r="D504" s="220">
        <f t="shared" ref="D504:U504" si="123">SUM(D495:D503)</f>
        <v>0</v>
      </c>
      <c r="E504" s="220">
        <f t="shared" si="123"/>
        <v>0</v>
      </c>
      <c r="F504" s="220">
        <f t="shared" si="123"/>
        <v>0</v>
      </c>
      <c r="G504" s="220">
        <f t="shared" si="123"/>
        <v>0</v>
      </c>
      <c r="H504" s="220">
        <f t="shared" si="123"/>
        <v>0</v>
      </c>
      <c r="I504" s="220">
        <f t="shared" si="123"/>
        <v>0</v>
      </c>
      <c r="J504" s="220">
        <f t="shared" si="123"/>
        <v>0</v>
      </c>
      <c r="K504" s="220">
        <f t="shared" si="123"/>
        <v>0</v>
      </c>
      <c r="L504" s="220">
        <f t="shared" si="123"/>
        <v>0</v>
      </c>
      <c r="M504" s="220">
        <f t="shared" si="123"/>
        <v>22205375.136</v>
      </c>
      <c r="N504" s="220">
        <f t="shared" si="123"/>
        <v>0</v>
      </c>
      <c r="O504" s="220">
        <f t="shared" si="123"/>
        <v>0</v>
      </c>
      <c r="P504" s="220">
        <f t="shared" si="123"/>
        <v>0</v>
      </c>
      <c r="Q504" s="220">
        <f t="shared" si="123"/>
        <v>0</v>
      </c>
      <c r="R504" s="220">
        <f t="shared" si="123"/>
        <v>0</v>
      </c>
      <c r="S504" s="220">
        <f t="shared" si="123"/>
        <v>0</v>
      </c>
      <c r="T504" s="220">
        <f t="shared" si="123"/>
        <v>2582959.91</v>
      </c>
      <c r="U504" s="220">
        <f t="shared" si="123"/>
        <v>475195.02791040001</v>
      </c>
      <c r="V504" s="224"/>
    </row>
    <row r="505" spans="1:66" ht="12.75" customHeight="1" x14ac:dyDescent="0.2">
      <c r="A505" s="372">
        <v>1</v>
      </c>
      <c r="B505" s="348" t="s">
        <v>1536</v>
      </c>
      <c r="C505" s="277">
        <f t="shared" ref="C505" si="124">D505+E505+F505+G505+H505+I505+K505+M505+O505+Q505+R505+S505+T505+U505</f>
        <v>11912115.894425998</v>
      </c>
      <c r="D505" s="277"/>
      <c r="E505" s="277"/>
      <c r="F505" s="277"/>
      <c r="G505" s="277"/>
      <c r="H505" s="277"/>
      <c r="I505" s="277"/>
      <c r="J505" s="277"/>
      <c r="K505" s="277"/>
      <c r="L505" s="277"/>
      <c r="M505" s="277">
        <v>11662537.589999998</v>
      </c>
      <c r="N505" s="277"/>
      <c r="O505" s="277"/>
      <c r="P505" s="277"/>
      <c r="Q505" s="277"/>
      <c r="R505" s="277"/>
      <c r="S505" s="277"/>
      <c r="T505" s="266"/>
      <c r="U505" s="408">
        <f t="shared" ref="U505" si="125">(D505+E505+F505+G505+H505+I505+M505+O505+Q505+R505+S505)*2.14%</f>
        <v>249578.30442599999</v>
      </c>
      <c r="V505" s="483">
        <v>2027</v>
      </c>
      <c r="W505" s="357"/>
      <c r="X505" s="357"/>
      <c r="Y505" s="357"/>
      <c r="Z505" s="357"/>
      <c r="AA505" s="357"/>
      <c r="AB505" s="357"/>
      <c r="AC505" s="357"/>
      <c r="AD505" s="357"/>
      <c r="AE505" s="357"/>
      <c r="AF505" s="357"/>
      <c r="AG505" s="357"/>
      <c r="AH505" s="357"/>
      <c r="AI505" s="357"/>
      <c r="AJ505" s="357"/>
      <c r="AK505" s="357"/>
      <c r="AL505" s="357"/>
      <c r="AM505" s="357"/>
      <c r="AN505" s="357"/>
      <c r="AO505" s="357"/>
      <c r="AP505" s="357"/>
      <c r="AQ505" s="357"/>
      <c r="AR505" s="357"/>
      <c r="AS505" s="357"/>
      <c r="AT505" s="357"/>
      <c r="AU505" s="357"/>
      <c r="AV505" s="357"/>
      <c r="AW505" s="357"/>
      <c r="AX505" s="357"/>
      <c r="AY505" s="357"/>
      <c r="AZ505" s="357"/>
      <c r="BA505" s="357"/>
      <c r="BB505" s="357"/>
      <c r="BC505" s="357"/>
      <c r="BD505" s="357"/>
      <c r="BE505" s="357"/>
      <c r="BF505" s="357"/>
      <c r="BG505" s="357"/>
      <c r="BH505" s="357"/>
      <c r="BI505" s="357"/>
      <c r="BJ505" s="357"/>
      <c r="BK505" s="357"/>
      <c r="BL505" s="357"/>
      <c r="BM505" s="357"/>
      <c r="BN505" s="357"/>
    </row>
    <row r="506" spans="1:66" ht="12.75" customHeight="1" x14ac:dyDescent="0.2">
      <c r="A506" s="372">
        <v>2</v>
      </c>
      <c r="B506" s="348" t="s">
        <v>1542</v>
      </c>
      <c r="C506" s="277">
        <f t="shared" ref="C506:C507" si="126">D506+E506+F506+G506+H506+I506+K506+M506+O506+Q506+R506+S506+T506+U506</f>
        <v>21421304.690326195</v>
      </c>
      <c r="D506" s="277"/>
      <c r="E506" s="277"/>
      <c r="F506" s="277"/>
      <c r="G506" s="277"/>
      <c r="H506" s="277"/>
      <c r="I506" s="277"/>
      <c r="J506" s="277"/>
      <c r="K506" s="277"/>
      <c r="L506" s="277"/>
      <c r="M506" s="277">
        <v>20972493.332999997</v>
      </c>
      <c r="N506" s="277"/>
      <c r="O506" s="277"/>
      <c r="P506" s="277"/>
      <c r="Q506" s="277"/>
      <c r="R506" s="277"/>
      <c r="S506" s="277"/>
      <c r="T506" s="266"/>
      <c r="U506" s="408">
        <f t="shared" ref="U506:U507" si="127">(D506+E506+F506+G506+H506+I506+M506+O506+Q506+R506+S506)*2.14%</f>
        <v>448811.3573262</v>
      </c>
      <c r="V506" s="483">
        <v>2027</v>
      </c>
      <c r="W506" s="347"/>
      <c r="X506" s="347"/>
      <c r="Y506" s="347"/>
      <c r="Z506" s="347"/>
      <c r="AA506" s="347"/>
      <c r="AB506" s="347"/>
      <c r="AC506" s="347"/>
      <c r="AD506" s="347"/>
      <c r="AE506" s="347"/>
      <c r="AF506" s="347"/>
      <c r="AG506" s="347"/>
      <c r="AH506" s="347"/>
      <c r="AI506" s="347"/>
      <c r="AJ506" s="347"/>
      <c r="AK506" s="347"/>
      <c r="AL506" s="347"/>
      <c r="AM506" s="347"/>
      <c r="AN506" s="347"/>
      <c r="AO506" s="347"/>
      <c r="AP506" s="347"/>
      <c r="AQ506" s="347"/>
      <c r="AR506" s="347"/>
      <c r="AS506" s="347"/>
      <c r="AT506" s="347"/>
      <c r="AU506" s="347"/>
      <c r="AV506" s="347"/>
      <c r="AW506" s="347"/>
      <c r="AX506" s="347"/>
      <c r="AY506" s="347"/>
      <c r="AZ506" s="347"/>
      <c r="BA506" s="347"/>
      <c r="BB506" s="347"/>
      <c r="BC506" s="347"/>
      <c r="BD506" s="347"/>
      <c r="BE506" s="347"/>
      <c r="BF506" s="347"/>
      <c r="BG506" s="347"/>
      <c r="BH506" s="347"/>
      <c r="BI506" s="347"/>
      <c r="BJ506" s="347"/>
      <c r="BK506" s="347"/>
      <c r="BL506" s="347"/>
      <c r="BM506" s="347"/>
      <c r="BN506" s="347"/>
    </row>
    <row r="507" spans="1:66" ht="12.75" customHeight="1" x14ac:dyDescent="0.2">
      <c r="A507" s="373">
        <v>3</v>
      </c>
      <c r="B507" s="403" t="s">
        <v>1544</v>
      </c>
      <c r="C507" s="277">
        <f t="shared" si="126"/>
        <v>8932947.8141727988</v>
      </c>
      <c r="D507" s="279"/>
      <c r="E507" s="279"/>
      <c r="F507" s="279"/>
      <c r="G507" s="279"/>
      <c r="H507" s="279"/>
      <c r="I507" s="279"/>
      <c r="J507" s="279"/>
      <c r="K507" s="279"/>
      <c r="L507" s="279"/>
      <c r="M507" s="349">
        <v>8745787.9519999996</v>
      </c>
      <c r="N507" s="279"/>
      <c r="O507" s="279"/>
      <c r="P507" s="279"/>
      <c r="Q507" s="279"/>
      <c r="R507" s="279"/>
      <c r="S507" s="279"/>
      <c r="T507" s="288"/>
      <c r="U507" s="349">
        <f t="shared" si="127"/>
        <v>187159.8621728</v>
      </c>
      <c r="V507" s="483">
        <v>2027</v>
      </c>
      <c r="W507" s="347"/>
      <c r="X507" s="347"/>
      <c r="Y507" s="347"/>
      <c r="Z507" s="347"/>
      <c r="AA507" s="347"/>
      <c r="AB507" s="347"/>
      <c r="AC507" s="347"/>
      <c r="AD507" s="347"/>
      <c r="AE507" s="347"/>
      <c r="AF507" s="347"/>
      <c r="AG507" s="347"/>
      <c r="AH507" s="347"/>
      <c r="AI507" s="347"/>
      <c r="AJ507" s="347"/>
      <c r="AK507" s="347"/>
      <c r="AL507" s="347"/>
      <c r="AM507" s="347"/>
      <c r="AN507" s="347"/>
      <c r="AO507" s="347"/>
      <c r="AP507" s="347"/>
      <c r="AQ507" s="347"/>
      <c r="AR507" s="347"/>
      <c r="AS507" s="347"/>
      <c r="AT507" s="347"/>
      <c r="AU507" s="347"/>
      <c r="AV507" s="347"/>
      <c r="AW507" s="347"/>
      <c r="AX507" s="347"/>
      <c r="AY507" s="347"/>
      <c r="AZ507" s="347"/>
      <c r="BA507" s="347"/>
      <c r="BB507" s="347"/>
      <c r="BC507" s="347"/>
      <c r="BD507" s="347"/>
      <c r="BE507" s="347"/>
      <c r="BF507" s="347"/>
      <c r="BG507" s="347"/>
      <c r="BH507" s="347"/>
      <c r="BI507" s="347"/>
      <c r="BJ507" s="347"/>
      <c r="BK507" s="347"/>
      <c r="BL507" s="347"/>
      <c r="BM507" s="347"/>
      <c r="BN507" s="347"/>
    </row>
    <row r="508" spans="1:66" ht="12.75" customHeight="1" x14ac:dyDescent="0.2">
      <c r="A508" s="372">
        <v>4</v>
      </c>
      <c r="B508" s="348" t="s">
        <v>1059</v>
      </c>
      <c r="C508" s="277">
        <f>D508+E508+F508+G508+H508+I508+K508+M508+O508+Q508+R508+S508+T508+U508</f>
        <v>566757.4</v>
      </c>
      <c r="D508" s="277"/>
      <c r="E508" s="277"/>
      <c r="F508" s="277"/>
      <c r="G508" s="277"/>
      <c r="H508" s="277"/>
      <c r="I508" s="277"/>
      <c r="J508" s="277"/>
      <c r="K508" s="277"/>
      <c r="L508" s="277"/>
      <c r="M508" s="277"/>
      <c r="N508" s="277"/>
      <c r="O508" s="277"/>
      <c r="P508" s="277"/>
      <c r="Q508" s="277"/>
      <c r="R508" s="277"/>
      <c r="S508" s="277"/>
      <c r="T508" s="266">
        <v>566757.4</v>
      </c>
      <c r="U508" s="277"/>
      <c r="V508" s="483">
        <v>2027</v>
      </c>
    </row>
    <row r="509" spans="1:66" ht="12.75" customHeight="1" x14ac:dyDescent="0.2">
      <c r="A509" s="373">
        <v>5</v>
      </c>
      <c r="B509" s="348" t="s">
        <v>1057</v>
      </c>
      <c r="C509" s="277">
        <f>D509+E509+F509+G509+H509+I509+K509+M509+O509+Q509+R509+S509+T509+U509</f>
        <v>235884.144</v>
      </c>
      <c r="D509" s="277"/>
      <c r="E509" s="277"/>
      <c r="F509" s="277"/>
      <c r="G509" s="277"/>
      <c r="H509" s="277"/>
      <c r="I509" s="277"/>
      <c r="J509" s="277"/>
      <c r="K509" s="277"/>
      <c r="L509" s="277"/>
      <c r="M509" s="277"/>
      <c r="N509" s="277"/>
      <c r="O509" s="277"/>
      <c r="P509" s="277"/>
      <c r="Q509" s="277"/>
      <c r="R509" s="277"/>
      <c r="S509" s="277"/>
      <c r="T509" s="266">
        <v>235884.144</v>
      </c>
      <c r="U509" s="277"/>
      <c r="V509" s="483">
        <v>2027</v>
      </c>
    </row>
    <row r="510" spans="1:66" ht="12.75" customHeight="1" x14ac:dyDescent="0.2">
      <c r="A510" s="593" t="s">
        <v>1209</v>
      </c>
      <c r="B510" s="593"/>
      <c r="C510" s="220">
        <f t="shared" ref="C510:U510" si="128">SUM(C505:C509)</f>
        <v>43069009.942924991</v>
      </c>
      <c r="D510" s="220">
        <f t="shared" si="128"/>
        <v>0</v>
      </c>
      <c r="E510" s="220">
        <f t="shared" si="128"/>
        <v>0</v>
      </c>
      <c r="F510" s="220">
        <f t="shared" si="128"/>
        <v>0</v>
      </c>
      <c r="G510" s="220">
        <f t="shared" si="128"/>
        <v>0</v>
      </c>
      <c r="H510" s="220">
        <f t="shared" si="128"/>
        <v>0</v>
      </c>
      <c r="I510" s="220">
        <f t="shared" si="128"/>
        <v>0</v>
      </c>
      <c r="J510" s="220">
        <f t="shared" si="128"/>
        <v>0</v>
      </c>
      <c r="K510" s="220">
        <f t="shared" si="128"/>
        <v>0</v>
      </c>
      <c r="L510" s="220">
        <f t="shared" si="128"/>
        <v>0</v>
      </c>
      <c r="M510" s="220">
        <f t="shared" si="128"/>
        <v>41380818.874999993</v>
      </c>
      <c r="N510" s="220">
        <f t="shared" si="128"/>
        <v>0</v>
      </c>
      <c r="O510" s="220">
        <f t="shared" si="128"/>
        <v>0</v>
      </c>
      <c r="P510" s="220">
        <f t="shared" si="128"/>
        <v>0</v>
      </c>
      <c r="Q510" s="220">
        <f t="shared" si="128"/>
        <v>0</v>
      </c>
      <c r="R510" s="220">
        <f t="shared" si="128"/>
        <v>0</v>
      </c>
      <c r="S510" s="220">
        <f t="shared" si="128"/>
        <v>0</v>
      </c>
      <c r="T510" s="220">
        <f t="shared" si="128"/>
        <v>802641.54399999999</v>
      </c>
      <c r="U510" s="220">
        <f t="shared" si="128"/>
        <v>885549.52392499999</v>
      </c>
      <c r="V510" s="224"/>
    </row>
    <row r="511" spans="1:66" ht="12.75" customHeight="1" x14ac:dyDescent="0.2">
      <c r="A511" s="591" t="s">
        <v>79</v>
      </c>
      <c r="B511" s="591"/>
      <c r="C511" s="72">
        <f t="shared" ref="C511:U511" si="129">C510+C504+C494</f>
        <v>98362183.952435389</v>
      </c>
      <c r="D511" s="72">
        <f t="shared" si="129"/>
        <v>0</v>
      </c>
      <c r="E511" s="72">
        <f t="shared" si="129"/>
        <v>0</v>
      </c>
      <c r="F511" s="72">
        <f t="shared" si="129"/>
        <v>0</v>
      </c>
      <c r="G511" s="72">
        <f t="shared" si="129"/>
        <v>0</v>
      </c>
      <c r="H511" s="72">
        <f t="shared" si="129"/>
        <v>0</v>
      </c>
      <c r="I511" s="72">
        <f t="shared" si="129"/>
        <v>0</v>
      </c>
      <c r="J511" s="72">
        <f t="shared" si="129"/>
        <v>0</v>
      </c>
      <c r="K511" s="72">
        <f t="shared" si="129"/>
        <v>0</v>
      </c>
      <c r="L511" s="72">
        <f t="shared" si="129"/>
        <v>0</v>
      </c>
      <c r="M511" s="72">
        <f t="shared" si="129"/>
        <v>84964282.510999992</v>
      </c>
      <c r="N511" s="72">
        <f t="shared" si="129"/>
        <v>0</v>
      </c>
      <c r="O511" s="72">
        <f t="shared" si="129"/>
        <v>0</v>
      </c>
      <c r="P511" s="72">
        <f t="shared" si="129"/>
        <v>0</v>
      </c>
      <c r="Q511" s="72">
        <f t="shared" si="129"/>
        <v>0</v>
      </c>
      <c r="R511" s="72">
        <f t="shared" si="129"/>
        <v>0</v>
      </c>
      <c r="S511" s="72">
        <f t="shared" si="129"/>
        <v>0</v>
      </c>
      <c r="T511" s="154">
        <f t="shared" si="129"/>
        <v>11721032.3784</v>
      </c>
      <c r="U511" s="72">
        <f t="shared" si="129"/>
        <v>1676869.0630354001</v>
      </c>
      <c r="V511" s="73"/>
    </row>
    <row r="512" spans="1:66" ht="12.75" customHeight="1" x14ac:dyDescent="0.2">
      <c r="A512" s="677" t="s">
        <v>161</v>
      </c>
      <c r="B512" s="677"/>
      <c r="C512" s="408"/>
      <c r="D512" s="409"/>
      <c r="E512" s="409"/>
      <c r="F512" s="409"/>
      <c r="G512" s="409"/>
      <c r="H512" s="409"/>
      <c r="I512" s="409"/>
      <c r="J512" s="409"/>
      <c r="K512" s="409"/>
      <c r="L512" s="663"/>
      <c r="M512" s="409"/>
      <c r="N512" s="409"/>
      <c r="O512" s="481"/>
      <c r="P512" s="648"/>
      <c r="Q512" s="409"/>
      <c r="R512" s="409"/>
      <c r="S512" s="409"/>
      <c r="T512" s="409"/>
      <c r="U512" s="409"/>
      <c r="V512" s="483"/>
    </row>
    <row r="513" spans="1:66" ht="12.75" customHeight="1" x14ac:dyDescent="0.2">
      <c r="A513" s="372">
        <v>1</v>
      </c>
      <c r="B513" s="348" t="s">
        <v>1555</v>
      </c>
      <c r="C513" s="277">
        <f>D513+E513+F513+G513+H513+I513+K513+M513+O513+Q513+R513+S513+T513+U513</f>
        <v>484965.94</v>
      </c>
      <c r="D513" s="277"/>
      <c r="E513" s="277"/>
      <c r="F513" s="277"/>
      <c r="G513" s="277"/>
      <c r="H513" s="277"/>
      <c r="I513" s="277"/>
      <c r="J513" s="277"/>
      <c r="K513" s="277"/>
      <c r="L513" s="277"/>
      <c r="M513" s="277"/>
      <c r="N513" s="277"/>
      <c r="O513" s="277"/>
      <c r="P513" s="277"/>
      <c r="Q513" s="277"/>
      <c r="R513" s="277"/>
      <c r="S513" s="277"/>
      <c r="T513" s="266">
        <v>484965.94</v>
      </c>
      <c r="U513" s="408"/>
      <c r="V513" s="483">
        <v>2025</v>
      </c>
    </row>
    <row r="514" spans="1:66" ht="12.75" customHeight="1" x14ac:dyDescent="0.2">
      <c r="A514" s="372">
        <v>2</v>
      </c>
      <c r="B514" s="348" t="s">
        <v>1557</v>
      </c>
      <c r="C514" s="277">
        <f>D514+E514+F514+G514+H514+I514+K514+M514+O514+Q514+R514+S514+T514+U514</f>
        <v>474542.46</v>
      </c>
      <c r="D514" s="277"/>
      <c r="E514" s="277"/>
      <c r="F514" s="277"/>
      <c r="G514" s="277"/>
      <c r="H514" s="277"/>
      <c r="I514" s="277"/>
      <c r="J514" s="277"/>
      <c r="K514" s="277"/>
      <c r="L514" s="277"/>
      <c r="M514" s="277"/>
      <c r="N514" s="277"/>
      <c r="O514" s="277"/>
      <c r="P514" s="277"/>
      <c r="Q514" s="277"/>
      <c r="R514" s="277"/>
      <c r="S514" s="277"/>
      <c r="T514" s="266">
        <v>474542.46</v>
      </c>
      <c r="U514" s="408"/>
      <c r="V514" s="483">
        <v>2025</v>
      </c>
    </row>
    <row r="515" spans="1:66" ht="12.75" customHeight="1" x14ac:dyDescent="0.2">
      <c r="A515" s="373">
        <v>3</v>
      </c>
      <c r="B515" s="380" t="s">
        <v>398</v>
      </c>
      <c r="C515" s="277">
        <f>D515+E515+F515+G515+H515+I515+K515+M515+O515+Q515+R515+S515+T515+U515</f>
        <v>125912.32420000002</v>
      </c>
      <c r="D515" s="279"/>
      <c r="E515" s="279"/>
      <c r="F515" s="279"/>
      <c r="G515" s="279"/>
      <c r="H515" s="279"/>
      <c r="I515" s="279"/>
      <c r="J515" s="279"/>
      <c r="K515" s="279"/>
      <c r="L515" s="279"/>
      <c r="M515" s="279"/>
      <c r="N515" s="279"/>
      <c r="O515" s="279"/>
      <c r="P515" s="279"/>
      <c r="Q515" s="279"/>
      <c r="R515" s="279"/>
      <c r="S515" s="279"/>
      <c r="T515" s="288">
        <v>125912.32420000002</v>
      </c>
      <c r="U515" s="279"/>
      <c r="V515" s="483">
        <v>2025</v>
      </c>
    </row>
    <row r="516" spans="1:66" ht="12.75" customHeight="1" x14ac:dyDescent="0.2">
      <c r="A516" s="593" t="s">
        <v>1137</v>
      </c>
      <c r="B516" s="593"/>
      <c r="C516" s="220">
        <f t="shared" ref="C516:U516" si="130">SUM(C513:C515)</f>
        <v>1085420.7242000001</v>
      </c>
      <c r="D516" s="220">
        <f t="shared" si="130"/>
        <v>0</v>
      </c>
      <c r="E516" s="220">
        <f t="shared" si="130"/>
        <v>0</v>
      </c>
      <c r="F516" s="220">
        <f t="shared" si="130"/>
        <v>0</v>
      </c>
      <c r="G516" s="220">
        <f t="shared" si="130"/>
        <v>0</v>
      </c>
      <c r="H516" s="220">
        <f t="shared" si="130"/>
        <v>0</v>
      </c>
      <c r="I516" s="220">
        <f t="shared" si="130"/>
        <v>0</v>
      </c>
      <c r="J516" s="220">
        <f t="shared" si="130"/>
        <v>0</v>
      </c>
      <c r="K516" s="220">
        <f t="shared" si="130"/>
        <v>0</v>
      </c>
      <c r="L516" s="220">
        <f t="shared" si="130"/>
        <v>0</v>
      </c>
      <c r="M516" s="220">
        <f t="shared" si="130"/>
        <v>0</v>
      </c>
      <c r="N516" s="220">
        <f t="shared" si="130"/>
        <v>0</v>
      </c>
      <c r="O516" s="220">
        <f t="shared" si="130"/>
        <v>0</v>
      </c>
      <c r="P516" s="220">
        <f t="shared" si="130"/>
        <v>0</v>
      </c>
      <c r="Q516" s="220">
        <f t="shared" si="130"/>
        <v>0</v>
      </c>
      <c r="R516" s="220">
        <f t="shared" si="130"/>
        <v>0</v>
      </c>
      <c r="S516" s="220">
        <f t="shared" si="130"/>
        <v>0</v>
      </c>
      <c r="T516" s="220">
        <f t="shared" si="130"/>
        <v>1085420.7242000001</v>
      </c>
      <c r="U516" s="220">
        <f t="shared" si="130"/>
        <v>0</v>
      </c>
      <c r="V516" s="224"/>
    </row>
    <row r="517" spans="1:66" ht="12.75" customHeight="1" x14ac:dyDescent="0.2">
      <c r="A517" s="373">
        <v>1</v>
      </c>
      <c r="B517" s="403" t="s">
        <v>400</v>
      </c>
      <c r="C517" s="277">
        <f>D517+E517+F517+G517+H517+I517+K517+M517+O517+Q517+R517+S517+T517+U517</f>
        <v>2857387.8127241796</v>
      </c>
      <c r="D517" s="279"/>
      <c r="E517" s="279"/>
      <c r="F517" s="279"/>
      <c r="G517" s="279"/>
      <c r="H517" s="279"/>
      <c r="I517" s="279"/>
      <c r="J517" s="279"/>
      <c r="K517" s="279"/>
      <c r="L517" s="279"/>
      <c r="M517" s="279">
        <v>2607259.1786999996</v>
      </c>
      <c r="N517" s="279"/>
      <c r="O517" s="279"/>
      <c r="P517" s="279"/>
      <c r="Q517" s="279"/>
      <c r="R517" s="279"/>
      <c r="S517" s="279"/>
      <c r="T517" s="288">
        <v>194333.28759999998</v>
      </c>
      <c r="U517" s="408">
        <f>(D517+E517+F517+G517+H517+I517+M517+O517+Q517+R517+S517)*2.14%</f>
        <v>55795.346424179996</v>
      </c>
      <c r="V517" s="483">
        <v>2026</v>
      </c>
    </row>
    <row r="518" spans="1:66" ht="12.75" customHeight="1" x14ac:dyDescent="0.2">
      <c r="A518" s="373">
        <v>2</v>
      </c>
      <c r="B518" s="403" t="s">
        <v>713</v>
      </c>
      <c r="C518" s="277">
        <f>D518+E518+F518+G518+H518+I518+K518+M518+O518+Q518+R518+S518+T518+U518</f>
        <v>214011.13800000001</v>
      </c>
      <c r="D518" s="279"/>
      <c r="E518" s="279"/>
      <c r="F518" s="279"/>
      <c r="G518" s="279"/>
      <c r="H518" s="279"/>
      <c r="I518" s="279"/>
      <c r="J518" s="279"/>
      <c r="K518" s="279"/>
      <c r="L518" s="279"/>
      <c r="M518" s="279"/>
      <c r="N518" s="279"/>
      <c r="O518" s="279"/>
      <c r="P518" s="279"/>
      <c r="Q518" s="279"/>
      <c r="R518" s="279"/>
      <c r="S518" s="279"/>
      <c r="T518" s="288">
        <v>214011.13800000001</v>
      </c>
      <c r="U518" s="279"/>
      <c r="V518" s="483">
        <v>2026</v>
      </c>
    </row>
    <row r="519" spans="1:66" ht="12.75" customHeight="1" x14ac:dyDescent="0.2">
      <c r="A519" s="593" t="s">
        <v>1138</v>
      </c>
      <c r="B519" s="593"/>
      <c r="C519" s="220">
        <f t="shared" ref="C519:U519" si="131">SUM(C517:C518)</f>
        <v>3071398.9507241794</v>
      </c>
      <c r="D519" s="220">
        <f t="shared" si="131"/>
        <v>0</v>
      </c>
      <c r="E519" s="220">
        <f t="shared" si="131"/>
        <v>0</v>
      </c>
      <c r="F519" s="220">
        <f t="shared" si="131"/>
        <v>0</v>
      </c>
      <c r="G519" s="220">
        <f t="shared" si="131"/>
        <v>0</v>
      </c>
      <c r="H519" s="220">
        <f t="shared" si="131"/>
        <v>0</v>
      </c>
      <c r="I519" s="220">
        <f t="shared" si="131"/>
        <v>0</v>
      </c>
      <c r="J519" s="220">
        <f t="shared" si="131"/>
        <v>0</v>
      </c>
      <c r="K519" s="220">
        <f t="shared" si="131"/>
        <v>0</v>
      </c>
      <c r="L519" s="220">
        <f t="shared" si="131"/>
        <v>0</v>
      </c>
      <c r="M519" s="220">
        <f t="shared" si="131"/>
        <v>2607259.1786999996</v>
      </c>
      <c r="N519" s="220">
        <f t="shared" si="131"/>
        <v>0</v>
      </c>
      <c r="O519" s="220">
        <f t="shared" si="131"/>
        <v>0</v>
      </c>
      <c r="P519" s="220">
        <f t="shared" si="131"/>
        <v>0</v>
      </c>
      <c r="Q519" s="220">
        <f t="shared" si="131"/>
        <v>0</v>
      </c>
      <c r="R519" s="220">
        <f t="shared" si="131"/>
        <v>0</v>
      </c>
      <c r="S519" s="220">
        <f t="shared" si="131"/>
        <v>0</v>
      </c>
      <c r="T519" s="220">
        <f t="shared" si="131"/>
        <v>408344.42559999996</v>
      </c>
      <c r="U519" s="220">
        <f t="shared" si="131"/>
        <v>55795.346424179996</v>
      </c>
      <c r="V519" s="224"/>
    </row>
    <row r="520" spans="1:66" ht="12.75" customHeight="1" x14ac:dyDescent="0.2">
      <c r="A520" s="372">
        <v>1</v>
      </c>
      <c r="B520" s="348" t="s">
        <v>715</v>
      </c>
      <c r="C520" s="277">
        <f t="shared" ref="C520:C521" si="132">D520+E520+F520+G520+H520+I520+K520+M520+O520+Q520+R520+S520+T520+U520</f>
        <v>2814741.6327169919</v>
      </c>
      <c r="D520" s="277"/>
      <c r="E520" s="277"/>
      <c r="F520" s="277"/>
      <c r="G520" s="277"/>
      <c r="H520" s="277"/>
      <c r="I520" s="277"/>
      <c r="J520" s="277"/>
      <c r="K520" s="277"/>
      <c r="L520" s="277"/>
      <c r="M520" s="277">
        <v>2483316.6652799998</v>
      </c>
      <c r="N520" s="277"/>
      <c r="O520" s="277"/>
      <c r="P520" s="277"/>
      <c r="Q520" s="277"/>
      <c r="R520" s="277"/>
      <c r="S520" s="277"/>
      <c r="T520" s="266">
        <v>278281.99080000003</v>
      </c>
      <c r="U520" s="408">
        <f t="shared" ref="U520:U521" si="133">(D520+E520+F520+G520+H520+I520+M520+O520+Q520+R520+S520)*2.14%</f>
        <v>53142.976636992003</v>
      </c>
      <c r="V520" s="483">
        <v>2027</v>
      </c>
    </row>
    <row r="521" spans="1:66" ht="12.75" customHeight="1" x14ac:dyDescent="0.2">
      <c r="A521" s="372">
        <v>2</v>
      </c>
      <c r="B521" s="348" t="s">
        <v>717</v>
      </c>
      <c r="C521" s="277">
        <f t="shared" si="132"/>
        <v>3406176.5347914482</v>
      </c>
      <c r="D521" s="277"/>
      <c r="E521" s="277"/>
      <c r="F521" s="277"/>
      <c r="G521" s="277"/>
      <c r="H521" s="277"/>
      <c r="I521" s="277"/>
      <c r="J521" s="277"/>
      <c r="K521" s="277"/>
      <c r="L521" s="277"/>
      <c r="M521" s="277">
        <v>3021517.4893200002</v>
      </c>
      <c r="N521" s="277"/>
      <c r="O521" s="277"/>
      <c r="P521" s="277"/>
      <c r="Q521" s="277"/>
      <c r="R521" s="277"/>
      <c r="S521" s="277"/>
      <c r="T521" s="266">
        <v>319998.57120000006</v>
      </c>
      <c r="U521" s="408">
        <f t="shared" si="133"/>
        <v>64660.474271448009</v>
      </c>
      <c r="V521" s="483">
        <v>2027</v>
      </c>
    </row>
    <row r="522" spans="1:66" ht="12.75" customHeight="1" x14ac:dyDescent="0.2">
      <c r="A522" s="593" t="s">
        <v>1139</v>
      </c>
      <c r="B522" s="593"/>
      <c r="C522" s="220">
        <f>SUM(C520:C521)</f>
        <v>6220918.1675084401</v>
      </c>
      <c r="D522" s="220">
        <f t="shared" ref="D522:U522" si="134">SUM(D520:D521)</f>
        <v>0</v>
      </c>
      <c r="E522" s="220">
        <f t="shared" si="134"/>
        <v>0</v>
      </c>
      <c r="F522" s="220">
        <f t="shared" si="134"/>
        <v>0</v>
      </c>
      <c r="G522" s="220">
        <f t="shared" si="134"/>
        <v>0</v>
      </c>
      <c r="H522" s="220">
        <f t="shared" si="134"/>
        <v>0</v>
      </c>
      <c r="I522" s="220">
        <f t="shared" si="134"/>
        <v>0</v>
      </c>
      <c r="J522" s="220">
        <f t="shared" si="134"/>
        <v>0</v>
      </c>
      <c r="K522" s="220">
        <f t="shared" si="134"/>
        <v>0</v>
      </c>
      <c r="L522" s="220">
        <f t="shared" si="134"/>
        <v>0</v>
      </c>
      <c r="M522" s="220">
        <f t="shared" si="134"/>
        <v>5504834.1546</v>
      </c>
      <c r="N522" s="220">
        <f t="shared" si="134"/>
        <v>0</v>
      </c>
      <c r="O522" s="220">
        <f t="shared" si="134"/>
        <v>0</v>
      </c>
      <c r="P522" s="220">
        <f t="shared" si="134"/>
        <v>0</v>
      </c>
      <c r="Q522" s="220">
        <f t="shared" si="134"/>
        <v>0</v>
      </c>
      <c r="R522" s="220">
        <f t="shared" si="134"/>
        <v>0</v>
      </c>
      <c r="S522" s="220">
        <f t="shared" si="134"/>
        <v>0</v>
      </c>
      <c r="T522" s="220">
        <f t="shared" si="134"/>
        <v>598280.56200000015</v>
      </c>
      <c r="U522" s="220">
        <f t="shared" si="134"/>
        <v>117803.45090844002</v>
      </c>
      <c r="V522" s="224"/>
    </row>
    <row r="523" spans="1:66" ht="12.75" customHeight="1" x14ac:dyDescent="0.2">
      <c r="A523" s="591" t="s">
        <v>81</v>
      </c>
      <c r="B523" s="591"/>
      <c r="C523" s="72">
        <f t="shared" ref="C523:U523" si="135">C516+C519+C522</f>
        <v>10377737.84243262</v>
      </c>
      <c r="D523" s="72">
        <f t="shared" si="135"/>
        <v>0</v>
      </c>
      <c r="E523" s="72">
        <f t="shared" si="135"/>
        <v>0</v>
      </c>
      <c r="F523" s="72">
        <f t="shared" si="135"/>
        <v>0</v>
      </c>
      <c r="G523" s="72">
        <f t="shared" si="135"/>
        <v>0</v>
      </c>
      <c r="H523" s="72">
        <f t="shared" si="135"/>
        <v>0</v>
      </c>
      <c r="I523" s="72">
        <f t="shared" si="135"/>
        <v>0</v>
      </c>
      <c r="J523" s="72">
        <f t="shared" si="135"/>
        <v>0</v>
      </c>
      <c r="K523" s="72">
        <f t="shared" si="135"/>
        <v>0</v>
      </c>
      <c r="L523" s="72">
        <f t="shared" si="135"/>
        <v>0</v>
      </c>
      <c r="M523" s="72">
        <f t="shared" si="135"/>
        <v>8112093.3333000001</v>
      </c>
      <c r="N523" s="72">
        <f t="shared" si="135"/>
        <v>0</v>
      </c>
      <c r="O523" s="72">
        <f t="shared" si="135"/>
        <v>0</v>
      </c>
      <c r="P523" s="72">
        <f t="shared" si="135"/>
        <v>0</v>
      </c>
      <c r="Q523" s="72">
        <f t="shared" si="135"/>
        <v>0</v>
      </c>
      <c r="R523" s="72">
        <f t="shared" si="135"/>
        <v>0</v>
      </c>
      <c r="S523" s="72">
        <f t="shared" si="135"/>
        <v>0</v>
      </c>
      <c r="T523" s="154">
        <f t="shared" si="135"/>
        <v>2092045.7118000002</v>
      </c>
      <c r="U523" s="72">
        <f t="shared" si="135"/>
        <v>173598.79733262002</v>
      </c>
      <c r="V523" s="73"/>
    </row>
    <row r="524" spans="1:66" ht="12.75" customHeight="1" x14ac:dyDescent="0.2">
      <c r="A524" s="677" t="s">
        <v>92</v>
      </c>
      <c r="B524" s="677"/>
      <c r="C524" s="408"/>
      <c r="D524" s="409"/>
      <c r="E524" s="409"/>
      <c r="F524" s="409"/>
      <c r="G524" s="409"/>
      <c r="H524" s="409"/>
      <c r="I524" s="409"/>
      <c r="J524" s="409"/>
      <c r="K524" s="409"/>
      <c r="L524" s="663"/>
      <c r="M524" s="409"/>
      <c r="N524" s="409"/>
      <c r="O524" s="481"/>
      <c r="P524" s="648"/>
      <c r="Q524" s="409"/>
      <c r="R524" s="409"/>
      <c r="S524" s="409"/>
      <c r="T524" s="409"/>
      <c r="U524" s="409"/>
      <c r="V524" s="483"/>
    </row>
    <row r="525" spans="1:66" s="448" customFormat="1" ht="12.75" customHeight="1" x14ac:dyDescent="0.2">
      <c r="A525" s="372"/>
      <c r="B525" s="348"/>
      <c r="C525" s="277"/>
      <c r="D525" s="277"/>
      <c r="E525" s="277"/>
      <c r="F525" s="278"/>
      <c r="G525" s="277"/>
      <c r="H525" s="278"/>
      <c r="I525" s="277"/>
      <c r="J525" s="278"/>
      <c r="K525" s="278"/>
      <c r="L525" s="278"/>
      <c r="M525" s="277"/>
      <c r="N525" s="278"/>
      <c r="O525" s="277"/>
      <c r="P525" s="278"/>
      <c r="Q525" s="277"/>
      <c r="R525" s="277"/>
      <c r="S525" s="277"/>
      <c r="T525" s="276"/>
      <c r="U525" s="277"/>
      <c r="V525" s="483"/>
      <c r="W525" s="378"/>
      <c r="X525" s="378"/>
      <c r="Y525" s="378"/>
      <c r="Z525" s="378"/>
      <c r="AA525" s="378"/>
      <c r="AB525" s="378"/>
      <c r="AC525" s="378"/>
      <c r="AD525" s="378"/>
      <c r="AE525" s="378"/>
      <c r="AF525" s="378"/>
      <c r="AG525" s="378"/>
      <c r="AH525" s="378"/>
      <c r="AI525" s="378"/>
      <c r="AJ525" s="378"/>
      <c r="AK525" s="378"/>
      <c r="AL525" s="378"/>
      <c r="AM525" s="378"/>
      <c r="AN525" s="378"/>
      <c r="AO525" s="378"/>
      <c r="AP525" s="378"/>
      <c r="AQ525" s="378"/>
      <c r="AR525" s="378"/>
      <c r="AS525" s="378"/>
      <c r="AT525" s="378"/>
      <c r="AU525" s="378"/>
      <c r="AV525" s="378"/>
      <c r="AW525" s="378"/>
      <c r="AX525" s="378"/>
      <c r="AY525" s="378"/>
      <c r="AZ525" s="378"/>
      <c r="BA525" s="378"/>
      <c r="BB525" s="378"/>
      <c r="BC525" s="378"/>
      <c r="BD525" s="378"/>
      <c r="BE525" s="378"/>
      <c r="BF525" s="378"/>
      <c r="BG525" s="378"/>
      <c r="BH525" s="378"/>
      <c r="BI525" s="378"/>
      <c r="BJ525" s="378"/>
      <c r="BK525" s="378"/>
      <c r="BL525" s="378"/>
      <c r="BM525" s="378"/>
      <c r="BN525" s="378"/>
    </row>
    <row r="526" spans="1:66" ht="12.75" customHeight="1" x14ac:dyDescent="0.2">
      <c r="A526" s="593" t="s">
        <v>1140</v>
      </c>
      <c r="B526" s="593"/>
      <c r="C526" s="220">
        <f t="shared" ref="C526:U526" si="136">SUM(C525:C525)</f>
        <v>0</v>
      </c>
      <c r="D526" s="220">
        <f t="shared" si="136"/>
        <v>0</v>
      </c>
      <c r="E526" s="220">
        <f t="shared" si="136"/>
        <v>0</v>
      </c>
      <c r="F526" s="220">
        <f t="shared" si="136"/>
        <v>0</v>
      </c>
      <c r="G526" s="220">
        <f t="shared" si="136"/>
        <v>0</v>
      </c>
      <c r="H526" s="220">
        <f t="shared" si="136"/>
        <v>0</v>
      </c>
      <c r="I526" s="220">
        <f t="shared" si="136"/>
        <v>0</v>
      </c>
      <c r="J526" s="220">
        <f t="shared" si="136"/>
        <v>0</v>
      </c>
      <c r="K526" s="220">
        <f t="shared" si="136"/>
        <v>0</v>
      </c>
      <c r="L526" s="220">
        <f t="shared" si="136"/>
        <v>0</v>
      </c>
      <c r="M526" s="220">
        <f t="shared" si="136"/>
        <v>0</v>
      </c>
      <c r="N526" s="220">
        <f t="shared" si="136"/>
        <v>0</v>
      </c>
      <c r="O526" s="220">
        <f t="shared" si="136"/>
        <v>0</v>
      </c>
      <c r="P526" s="220">
        <f t="shared" si="136"/>
        <v>0</v>
      </c>
      <c r="Q526" s="220">
        <f t="shared" si="136"/>
        <v>0</v>
      </c>
      <c r="R526" s="220">
        <f t="shared" si="136"/>
        <v>0</v>
      </c>
      <c r="S526" s="220">
        <f t="shared" si="136"/>
        <v>0</v>
      </c>
      <c r="T526" s="221">
        <f t="shared" si="136"/>
        <v>0</v>
      </c>
      <c r="U526" s="220">
        <f t="shared" si="136"/>
        <v>0</v>
      </c>
      <c r="V526" s="224"/>
    </row>
    <row r="527" spans="1:66" s="448" customFormat="1" ht="12.75" customHeight="1" x14ac:dyDescent="0.2">
      <c r="A527" s="372">
        <v>1</v>
      </c>
      <c r="B527" s="348" t="s">
        <v>405</v>
      </c>
      <c r="C527" s="277">
        <f>D527+E527+F527+G527+H527+I527+K527+M527+O527+Q527+R527+S527+T527+U527</f>
        <v>3519935.8206127798</v>
      </c>
      <c r="D527" s="277"/>
      <c r="E527" s="277"/>
      <c r="F527" s="278"/>
      <c r="G527" s="277"/>
      <c r="H527" s="278"/>
      <c r="I527" s="277"/>
      <c r="J527" s="278"/>
      <c r="K527" s="278"/>
      <c r="L527" s="278"/>
      <c r="M527" s="277">
        <v>3109728.8276999998</v>
      </c>
      <c r="N527" s="278"/>
      <c r="O527" s="277"/>
      <c r="P527" s="278"/>
      <c r="Q527" s="277"/>
      <c r="R527" s="277"/>
      <c r="S527" s="277"/>
      <c r="T527" s="276">
        <v>343658.79599999997</v>
      </c>
      <c r="U527" s="408">
        <f t="shared" ref="U527:U530" si="137">(D527+E527+F527+G527+H527+I527+M527+O527+Q527+R527+S527)*2.14%</f>
        <v>66548.196912779997</v>
      </c>
      <c r="V527" s="483">
        <v>2026</v>
      </c>
      <c r="W527" s="378"/>
      <c r="X527" s="378"/>
      <c r="Y527" s="378"/>
      <c r="Z527" s="378"/>
      <c r="AA527" s="378"/>
      <c r="AB527" s="378"/>
      <c r="AC527" s="378"/>
      <c r="AD527" s="378"/>
      <c r="AE527" s="378"/>
      <c r="AF527" s="378"/>
      <c r="AG527" s="378"/>
      <c r="AH527" s="378"/>
      <c r="AI527" s="378"/>
      <c r="AJ527" s="378"/>
      <c r="AK527" s="378"/>
      <c r="AL527" s="378"/>
      <c r="AM527" s="378"/>
      <c r="AN527" s="378"/>
      <c r="AO527" s="378"/>
      <c r="AP527" s="378"/>
      <c r="AQ527" s="378"/>
      <c r="AR527" s="378"/>
      <c r="AS527" s="378"/>
      <c r="AT527" s="378"/>
      <c r="AU527" s="378"/>
      <c r="AV527" s="378"/>
      <c r="AW527" s="378"/>
      <c r="AX527" s="378"/>
      <c r="AY527" s="378"/>
      <c r="AZ527" s="378"/>
      <c r="BA527" s="378"/>
      <c r="BB527" s="378"/>
      <c r="BC527" s="378"/>
      <c r="BD527" s="378"/>
      <c r="BE527" s="378"/>
      <c r="BF527" s="378"/>
      <c r="BG527" s="378"/>
      <c r="BH527" s="378"/>
      <c r="BI527" s="378"/>
      <c r="BJ527" s="378"/>
      <c r="BK527" s="378"/>
      <c r="BL527" s="378"/>
      <c r="BM527" s="378"/>
      <c r="BN527" s="378"/>
    </row>
    <row r="528" spans="1:66" s="448" customFormat="1" ht="12.75" customHeight="1" x14ac:dyDescent="0.2">
      <c r="A528" s="372">
        <v>2</v>
      </c>
      <c r="B528" s="348" t="s">
        <v>409</v>
      </c>
      <c r="C528" s="277">
        <f>D528+E528+F528+G528+H528+I528+K528+M528+O528+Q528+R528+S528+T528+U528</f>
        <v>3391687.9326993031</v>
      </c>
      <c r="D528" s="277"/>
      <c r="E528" s="277"/>
      <c r="F528" s="278"/>
      <c r="G528" s="277"/>
      <c r="H528" s="276"/>
      <c r="I528" s="277"/>
      <c r="J528" s="278"/>
      <c r="K528" s="278"/>
      <c r="L528" s="278"/>
      <c r="M528" s="277">
        <v>2998515.5453880001</v>
      </c>
      <c r="N528" s="278"/>
      <c r="O528" s="277"/>
      <c r="P528" s="278"/>
      <c r="Q528" s="277"/>
      <c r="R528" s="277"/>
      <c r="S528" s="277"/>
      <c r="T528" s="276">
        <v>329004.15463999996</v>
      </c>
      <c r="U528" s="408">
        <f t="shared" si="137"/>
        <v>64168.232671303209</v>
      </c>
      <c r="V528" s="483">
        <v>2026</v>
      </c>
      <c r="W528" s="378"/>
      <c r="X528" s="378"/>
      <c r="Y528" s="378"/>
      <c r="Z528" s="378"/>
      <c r="AA528" s="378"/>
      <c r="AB528" s="378"/>
      <c r="AC528" s="378"/>
      <c r="AD528" s="378"/>
      <c r="AE528" s="378"/>
      <c r="AF528" s="378"/>
      <c r="AG528" s="378"/>
      <c r="AH528" s="378"/>
      <c r="AI528" s="378"/>
      <c r="AJ528" s="378"/>
      <c r="AK528" s="378"/>
      <c r="AL528" s="378"/>
      <c r="AM528" s="378"/>
      <c r="AN528" s="378"/>
      <c r="AO528" s="378"/>
      <c r="AP528" s="378"/>
      <c r="AQ528" s="378"/>
      <c r="AR528" s="378"/>
      <c r="AS528" s="378"/>
      <c r="AT528" s="378"/>
      <c r="AU528" s="378"/>
      <c r="AV528" s="378"/>
      <c r="AW528" s="378"/>
      <c r="AX528" s="378"/>
      <c r="AY528" s="378"/>
      <c r="AZ528" s="378"/>
      <c r="BA528" s="378"/>
      <c r="BB528" s="378"/>
      <c r="BC528" s="378"/>
      <c r="BD528" s="378"/>
      <c r="BE528" s="378"/>
      <c r="BF528" s="378"/>
      <c r="BG528" s="378"/>
      <c r="BH528" s="378"/>
      <c r="BI528" s="378"/>
      <c r="BJ528" s="378"/>
      <c r="BK528" s="378"/>
      <c r="BL528" s="378"/>
      <c r="BM528" s="378"/>
      <c r="BN528" s="378"/>
    </row>
    <row r="529" spans="1:66" s="448" customFormat="1" ht="12.75" customHeight="1" x14ac:dyDescent="0.2">
      <c r="A529" s="372">
        <v>3</v>
      </c>
      <c r="B529" s="348" t="s">
        <v>403</v>
      </c>
      <c r="C529" s="277">
        <f>D529+E529+F529+G529+H529+I529+K529+M529+O529+Q529+R529+S529+T529+U529</f>
        <v>4762287.1492342101</v>
      </c>
      <c r="D529" s="277"/>
      <c r="E529" s="277"/>
      <c r="F529" s="278"/>
      <c r="G529" s="277"/>
      <c r="H529" s="278"/>
      <c r="I529" s="277"/>
      <c r="J529" s="278"/>
      <c r="K529" s="278"/>
      <c r="L529" s="278"/>
      <c r="M529" s="277">
        <v>4280818.0896359999</v>
      </c>
      <c r="N529" s="278"/>
      <c r="O529" s="277"/>
      <c r="P529" s="278"/>
      <c r="Q529" s="277"/>
      <c r="R529" s="277"/>
      <c r="S529" s="277"/>
      <c r="T529" s="276">
        <v>389859.55247999995</v>
      </c>
      <c r="U529" s="408">
        <f t="shared" si="137"/>
        <v>91609.5071182104</v>
      </c>
      <c r="V529" s="483">
        <v>2026</v>
      </c>
      <c r="W529" s="378"/>
      <c r="X529" s="378"/>
      <c r="Y529" s="378"/>
      <c r="Z529" s="378"/>
      <c r="AA529" s="378"/>
      <c r="AB529" s="378"/>
      <c r="AC529" s="378"/>
      <c r="AD529" s="378"/>
      <c r="AE529" s="378"/>
      <c r="AF529" s="378"/>
      <c r="AG529" s="378"/>
      <c r="AH529" s="378"/>
      <c r="AI529" s="378"/>
      <c r="AJ529" s="378"/>
      <c r="AK529" s="378"/>
      <c r="AL529" s="378"/>
      <c r="AM529" s="378"/>
      <c r="AN529" s="378"/>
      <c r="AO529" s="378"/>
      <c r="AP529" s="378"/>
      <c r="AQ529" s="378"/>
      <c r="AR529" s="378"/>
      <c r="AS529" s="378"/>
      <c r="AT529" s="378"/>
      <c r="AU529" s="378"/>
      <c r="AV529" s="378"/>
      <c r="AW529" s="378"/>
      <c r="AX529" s="378"/>
      <c r="AY529" s="378"/>
      <c r="AZ529" s="378"/>
      <c r="BA529" s="378"/>
      <c r="BB529" s="378"/>
      <c r="BC529" s="378"/>
      <c r="BD529" s="378"/>
      <c r="BE529" s="378"/>
      <c r="BF529" s="378"/>
      <c r="BG529" s="378"/>
      <c r="BH529" s="378"/>
      <c r="BI529" s="378"/>
      <c r="BJ529" s="378"/>
      <c r="BK529" s="378"/>
      <c r="BL529" s="378"/>
      <c r="BM529" s="378"/>
      <c r="BN529" s="378"/>
    </row>
    <row r="530" spans="1:66" s="448" customFormat="1" ht="12.75" customHeight="1" x14ac:dyDescent="0.2">
      <c r="A530" s="372">
        <f t="shared" ref="A530" si="138">A529+1</f>
        <v>4</v>
      </c>
      <c r="B530" s="348" t="s">
        <v>407</v>
      </c>
      <c r="C530" s="277">
        <f>D530+E530+F530+G530+H530+I530+K530+M530+O530+Q530+R530+S530+T530+U530</f>
        <v>4890518.1678419961</v>
      </c>
      <c r="D530" s="277"/>
      <c r="E530" s="277"/>
      <c r="F530" s="278"/>
      <c r="G530" s="277"/>
      <c r="H530" s="278"/>
      <c r="I530" s="277"/>
      <c r="J530" s="278"/>
      <c r="K530" s="278"/>
      <c r="L530" s="278"/>
      <c r="M530" s="277">
        <v>4415089.1458409987</v>
      </c>
      <c r="N530" s="278"/>
      <c r="O530" s="277"/>
      <c r="P530" s="278"/>
      <c r="Q530" s="277"/>
      <c r="R530" s="277"/>
      <c r="S530" s="277"/>
      <c r="T530" s="276">
        <v>380946.11427999998</v>
      </c>
      <c r="U530" s="408">
        <f t="shared" si="137"/>
        <v>94482.907720997377</v>
      </c>
      <c r="V530" s="483">
        <v>2026</v>
      </c>
      <c r="W530" s="378"/>
      <c r="X530" s="378"/>
      <c r="Y530" s="378"/>
      <c r="Z530" s="378"/>
      <c r="AA530" s="378"/>
      <c r="AB530" s="378"/>
      <c r="AC530" s="378"/>
      <c r="AD530" s="378"/>
      <c r="AE530" s="378"/>
      <c r="AF530" s="378"/>
      <c r="AG530" s="378"/>
      <c r="AH530" s="378"/>
      <c r="AI530" s="378"/>
      <c r="AJ530" s="378"/>
      <c r="AK530" s="378"/>
      <c r="AL530" s="378"/>
      <c r="AM530" s="378"/>
      <c r="AN530" s="378"/>
      <c r="AO530" s="378"/>
      <c r="AP530" s="378"/>
      <c r="AQ530" s="378"/>
      <c r="AR530" s="378"/>
      <c r="AS530" s="378"/>
      <c r="AT530" s="378"/>
      <c r="AU530" s="378"/>
      <c r="AV530" s="378"/>
      <c r="AW530" s="378"/>
      <c r="AX530" s="378"/>
      <c r="AY530" s="378"/>
      <c r="AZ530" s="378"/>
      <c r="BA530" s="378"/>
      <c r="BB530" s="378"/>
      <c r="BC530" s="378"/>
      <c r="BD530" s="378"/>
      <c r="BE530" s="378"/>
      <c r="BF530" s="378"/>
      <c r="BG530" s="378"/>
      <c r="BH530" s="378"/>
      <c r="BI530" s="378"/>
      <c r="BJ530" s="378"/>
      <c r="BK530" s="378"/>
      <c r="BL530" s="378"/>
      <c r="BM530" s="378"/>
      <c r="BN530" s="378"/>
    </row>
    <row r="531" spans="1:66" ht="12.75" customHeight="1" x14ac:dyDescent="0.2">
      <c r="A531" s="593" t="s">
        <v>1141</v>
      </c>
      <c r="B531" s="593"/>
      <c r="C531" s="220">
        <f>SUM(C527:C530)</f>
        <v>16564429.070388291</v>
      </c>
      <c r="D531" s="220">
        <f t="shared" ref="D531:U531" si="139">SUM(D527:D530)</f>
        <v>0</v>
      </c>
      <c r="E531" s="220">
        <f t="shared" si="139"/>
        <v>0</v>
      </c>
      <c r="F531" s="220">
        <f t="shared" si="139"/>
        <v>0</v>
      </c>
      <c r="G531" s="220">
        <f t="shared" si="139"/>
        <v>0</v>
      </c>
      <c r="H531" s="220">
        <f t="shared" si="139"/>
        <v>0</v>
      </c>
      <c r="I531" s="220">
        <f t="shared" si="139"/>
        <v>0</v>
      </c>
      <c r="J531" s="220">
        <f t="shared" si="139"/>
        <v>0</v>
      </c>
      <c r="K531" s="220">
        <f t="shared" si="139"/>
        <v>0</v>
      </c>
      <c r="L531" s="220">
        <f t="shared" si="139"/>
        <v>0</v>
      </c>
      <c r="M531" s="220">
        <f t="shared" si="139"/>
        <v>14804151.608564999</v>
      </c>
      <c r="N531" s="220">
        <f t="shared" si="139"/>
        <v>0</v>
      </c>
      <c r="O531" s="220">
        <f t="shared" si="139"/>
        <v>0</v>
      </c>
      <c r="P531" s="220">
        <f t="shared" si="139"/>
        <v>0</v>
      </c>
      <c r="Q531" s="220">
        <f t="shared" si="139"/>
        <v>0</v>
      </c>
      <c r="R531" s="220">
        <f t="shared" si="139"/>
        <v>0</v>
      </c>
      <c r="S531" s="220">
        <f t="shared" si="139"/>
        <v>0</v>
      </c>
      <c r="T531" s="220">
        <f t="shared" si="139"/>
        <v>1443468.6173999999</v>
      </c>
      <c r="U531" s="220">
        <f t="shared" si="139"/>
        <v>316808.84442329098</v>
      </c>
      <c r="V531" s="224"/>
    </row>
    <row r="532" spans="1:66" ht="12.75" customHeight="1" x14ac:dyDescent="0.2">
      <c r="A532" s="372">
        <v>1</v>
      </c>
      <c r="B532" s="348" t="s">
        <v>1065</v>
      </c>
      <c r="C532" s="277">
        <f>D532+E532+F532+G532+H532+I532+K532+M532+O532+Q532+R532+S532+T532+U532</f>
        <v>225488.076</v>
      </c>
      <c r="D532" s="277"/>
      <c r="E532" s="277"/>
      <c r="F532" s="277"/>
      <c r="G532" s="277"/>
      <c r="H532" s="277"/>
      <c r="I532" s="277"/>
      <c r="J532" s="277"/>
      <c r="K532" s="277"/>
      <c r="L532" s="277"/>
      <c r="M532" s="277"/>
      <c r="N532" s="277"/>
      <c r="O532" s="277"/>
      <c r="P532" s="277"/>
      <c r="Q532" s="277"/>
      <c r="R532" s="277"/>
      <c r="S532" s="277"/>
      <c r="T532" s="266">
        <v>225488.076</v>
      </c>
      <c r="U532" s="277"/>
      <c r="V532" s="483">
        <v>2027</v>
      </c>
    </row>
    <row r="533" spans="1:66" ht="12.75" customHeight="1" x14ac:dyDescent="0.2">
      <c r="A533" s="372">
        <v>2</v>
      </c>
      <c r="B533" s="348" t="s">
        <v>1061</v>
      </c>
      <c r="C533" s="277">
        <f>D533+E533+F533+G533+H533+I533+K533+M533+O533+Q533+R533+S533+T533+U533</f>
        <v>271800.89640000003</v>
      </c>
      <c r="D533" s="277"/>
      <c r="E533" s="277"/>
      <c r="F533" s="277"/>
      <c r="G533" s="277"/>
      <c r="H533" s="277"/>
      <c r="I533" s="277"/>
      <c r="J533" s="277"/>
      <c r="K533" s="277"/>
      <c r="L533" s="277"/>
      <c r="M533" s="277"/>
      <c r="N533" s="277"/>
      <c r="O533" s="277"/>
      <c r="P533" s="277"/>
      <c r="Q533" s="277"/>
      <c r="R533" s="277"/>
      <c r="S533" s="277"/>
      <c r="T533" s="266">
        <v>271800.89640000003</v>
      </c>
      <c r="U533" s="277"/>
      <c r="V533" s="483">
        <v>2027</v>
      </c>
    </row>
    <row r="534" spans="1:66" ht="12.75" customHeight="1" x14ac:dyDescent="0.2">
      <c r="A534" s="372">
        <v>3</v>
      </c>
      <c r="B534" s="348" t="s">
        <v>1063</v>
      </c>
      <c r="C534" s="277">
        <f>D534+E534+F534+G534+H534+I534+K534+M534+O534+Q534+R534+S534+T534+U534</f>
        <v>282044.23080000002</v>
      </c>
      <c r="D534" s="277"/>
      <c r="E534" s="277"/>
      <c r="F534" s="277"/>
      <c r="G534" s="277"/>
      <c r="H534" s="277"/>
      <c r="I534" s="277"/>
      <c r="J534" s="277"/>
      <c r="K534" s="277"/>
      <c r="L534" s="277"/>
      <c r="M534" s="277"/>
      <c r="N534" s="277"/>
      <c r="O534" s="277"/>
      <c r="P534" s="277"/>
      <c r="Q534" s="277"/>
      <c r="R534" s="277"/>
      <c r="S534" s="277"/>
      <c r="T534" s="266">
        <v>282044.23080000002</v>
      </c>
      <c r="U534" s="277"/>
      <c r="V534" s="483">
        <v>2027</v>
      </c>
    </row>
    <row r="535" spans="1:66" ht="12.75" customHeight="1" x14ac:dyDescent="0.2">
      <c r="A535" s="372">
        <v>4</v>
      </c>
      <c r="B535" s="348" t="s">
        <v>1064</v>
      </c>
      <c r="C535" s="277">
        <f>D535+E535+F535+G535+H535+I535+K535+M535+O535+Q535+R535+S535+T535+U535</f>
        <v>288408.70079999999</v>
      </c>
      <c r="D535" s="277"/>
      <c r="E535" s="277"/>
      <c r="F535" s="277"/>
      <c r="G535" s="277"/>
      <c r="H535" s="277"/>
      <c r="I535" s="277"/>
      <c r="J535" s="277"/>
      <c r="K535" s="277"/>
      <c r="L535" s="277"/>
      <c r="M535" s="277"/>
      <c r="N535" s="277"/>
      <c r="O535" s="277"/>
      <c r="P535" s="277"/>
      <c r="Q535" s="277"/>
      <c r="R535" s="277"/>
      <c r="S535" s="277"/>
      <c r="T535" s="266">
        <v>288408.70079999999</v>
      </c>
      <c r="U535" s="277"/>
      <c r="V535" s="483">
        <v>2027</v>
      </c>
    </row>
    <row r="536" spans="1:66" ht="12.75" customHeight="1" x14ac:dyDescent="0.2">
      <c r="A536" s="593" t="s">
        <v>1142</v>
      </c>
      <c r="B536" s="593"/>
      <c r="C536" s="220">
        <f t="shared" ref="C536:U536" si="140">SUM(C532:C535)</f>
        <v>1067741.9040000001</v>
      </c>
      <c r="D536" s="220">
        <f t="shared" si="140"/>
        <v>0</v>
      </c>
      <c r="E536" s="220">
        <f t="shared" si="140"/>
        <v>0</v>
      </c>
      <c r="F536" s="220">
        <f t="shared" si="140"/>
        <v>0</v>
      </c>
      <c r="G536" s="220">
        <f t="shared" si="140"/>
        <v>0</v>
      </c>
      <c r="H536" s="220">
        <f t="shared" si="140"/>
        <v>0</v>
      </c>
      <c r="I536" s="220">
        <f t="shared" si="140"/>
        <v>0</v>
      </c>
      <c r="J536" s="220">
        <f t="shared" si="140"/>
        <v>0</v>
      </c>
      <c r="K536" s="220">
        <f t="shared" si="140"/>
        <v>0</v>
      </c>
      <c r="L536" s="220">
        <f t="shared" si="140"/>
        <v>0</v>
      </c>
      <c r="M536" s="220">
        <f t="shared" si="140"/>
        <v>0</v>
      </c>
      <c r="N536" s="220">
        <f t="shared" si="140"/>
        <v>0</v>
      </c>
      <c r="O536" s="220">
        <f t="shared" si="140"/>
        <v>0</v>
      </c>
      <c r="P536" s="220">
        <f t="shared" si="140"/>
        <v>0</v>
      </c>
      <c r="Q536" s="220">
        <f t="shared" si="140"/>
        <v>0</v>
      </c>
      <c r="R536" s="220">
        <f t="shared" si="140"/>
        <v>0</v>
      </c>
      <c r="S536" s="220">
        <f t="shared" si="140"/>
        <v>0</v>
      </c>
      <c r="T536" s="221">
        <f t="shared" si="140"/>
        <v>1067741.9040000001</v>
      </c>
      <c r="U536" s="220">
        <f t="shared" si="140"/>
        <v>0</v>
      </c>
      <c r="V536" s="224"/>
    </row>
    <row r="537" spans="1:66" ht="12.75" customHeight="1" x14ac:dyDescent="0.2">
      <c r="A537" s="591" t="s">
        <v>91</v>
      </c>
      <c r="B537" s="591"/>
      <c r="C537" s="72">
        <f t="shared" ref="C537:U537" si="141">C526+C531+C536</f>
        <v>17632170.97438829</v>
      </c>
      <c r="D537" s="72">
        <f t="shared" si="141"/>
        <v>0</v>
      </c>
      <c r="E537" s="72">
        <f t="shared" si="141"/>
        <v>0</v>
      </c>
      <c r="F537" s="72">
        <f t="shared" si="141"/>
        <v>0</v>
      </c>
      <c r="G537" s="72">
        <f t="shared" si="141"/>
        <v>0</v>
      </c>
      <c r="H537" s="72">
        <f t="shared" si="141"/>
        <v>0</v>
      </c>
      <c r="I537" s="72">
        <f t="shared" si="141"/>
        <v>0</v>
      </c>
      <c r="J537" s="72">
        <f t="shared" si="141"/>
        <v>0</v>
      </c>
      <c r="K537" s="72">
        <f t="shared" si="141"/>
        <v>0</v>
      </c>
      <c r="L537" s="72">
        <f t="shared" si="141"/>
        <v>0</v>
      </c>
      <c r="M537" s="72">
        <f t="shared" si="141"/>
        <v>14804151.608564999</v>
      </c>
      <c r="N537" s="72">
        <f t="shared" si="141"/>
        <v>0</v>
      </c>
      <c r="O537" s="72">
        <f t="shared" si="141"/>
        <v>0</v>
      </c>
      <c r="P537" s="72">
        <f t="shared" si="141"/>
        <v>0</v>
      </c>
      <c r="Q537" s="72">
        <f t="shared" si="141"/>
        <v>0</v>
      </c>
      <c r="R537" s="72">
        <f t="shared" si="141"/>
        <v>0</v>
      </c>
      <c r="S537" s="72">
        <f t="shared" si="141"/>
        <v>0</v>
      </c>
      <c r="T537" s="154">
        <f t="shared" si="141"/>
        <v>2511210.5214</v>
      </c>
      <c r="U537" s="72">
        <f t="shared" si="141"/>
        <v>316808.84442329098</v>
      </c>
      <c r="V537" s="73"/>
    </row>
    <row r="538" spans="1:66" ht="12.75" customHeight="1" x14ac:dyDescent="0.2">
      <c r="A538" s="677" t="s">
        <v>82</v>
      </c>
      <c r="B538" s="677"/>
      <c r="C538" s="408"/>
      <c r="D538" s="409"/>
      <c r="E538" s="409"/>
      <c r="F538" s="409"/>
      <c r="G538" s="409"/>
      <c r="H538" s="409"/>
      <c r="I538" s="409"/>
      <c r="J538" s="409"/>
      <c r="K538" s="409"/>
      <c r="L538" s="663"/>
      <c r="M538" s="409"/>
      <c r="N538" s="409"/>
      <c r="O538" s="481"/>
      <c r="P538" s="648"/>
      <c r="Q538" s="409"/>
      <c r="R538" s="409"/>
      <c r="S538" s="409"/>
      <c r="T538" s="408"/>
      <c r="U538" s="409"/>
      <c r="V538" s="483"/>
    </row>
    <row r="539" spans="1:66" ht="12.75" customHeight="1" x14ac:dyDescent="0.2">
      <c r="A539" s="518">
        <v>1</v>
      </c>
      <c r="B539" s="172" t="s">
        <v>411</v>
      </c>
      <c r="C539" s="277">
        <f t="shared" ref="C539:C543" si="142">D539+E539+F539+G539+H539+I539+K539+M539+O539+Q539+R539+S539+T539+U539</f>
        <v>988125.5</v>
      </c>
      <c r="D539" s="277"/>
      <c r="E539" s="277"/>
      <c r="F539" s="277"/>
      <c r="G539" s="277"/>
      <c r="H539" s="277"/>
      <c r="I539" s="277"/>
      <c r="J539" s="277"/>
      <c r="K539" s="277"/>
      <c r="L539" s="277"/>
      <c r="M539" s="277"/>
      <c r="N539" s="277"/>
      <c r="O539" s="277"/>
      <c r="P539" s="277"/>
      <c r="Q539" s="277"/>
      <c r="R539" s="277"/>
      <c r="S539" s="277"/>
      <c r="T539" s="266">
        <v>988125.5</v>
      </c>
      <c r="U539" s="277"/>
      <c r="V539" s="483">
        <v>2025</v>
      </c>
    </row>
    <row r="540" spans="1:66" ht="12.75" customHeight="1" x14ac:dyDescent="0.2">
      <c r="A540" s="593" t="s">
        <v>1145</v>
      </c>
      <c r="B540" s="593"/>
      <c r="C540" s="220">
        <f>SUM(C539)</f>
        <v>988125.5</v>
      </c>
      <c r="D540" s="220">
        <f>SUM(D539)</f>
        <v>0</v>
      </c>
      <c r="E540" s="220">
        <f t="shared" ref="E540:U540" si="143">SUM(E539)</f>
        <v>0</v>
      </c>
      <c r="F540" s="220">
        <f t="shared" si="143"/>
        <v>0</v>
      </c>
      <c r="G540" s="220">
        <f t="shared" si="143"/>
        <v>0</v>
      </c>
      <c r="H540" s="220">
        <f t="shared" si="143"/>
        <v>0</v>
      </c>
      <c r="I540" s="220">
        <f t="shared" si="143"/>
        <v>0</v>
      </c>
      <c r="J540" s="220">
        <f t="shared" si="143"/>
        <v>0</v>
      </c>
      <c r="K540" s="220">
        <f t="shared" si="143"/>
        <v>0</v>
      </c>
      <c r="L540" s="220">
        <f t="shared" si="143"/>
        <v>0</v>
      </c>
      <c r="M540" s="220">
        <f t="shared" si="143"/>
        <v>0</v>
      </c>
      <c r="N540" s="220">
        <f t="shared" si="143"/>
        <v>0</v>
      </c>
      <c r="O540" s="220">
        <f t="shared" si="143"/>
        <v>0</v>
      </c>
      <c r="P540" s="220">
        <f t="shared" si="143"/>
        <v>0</v>
      </c>
      <c r="Q540" s="220">
        <f t="shared" si="143"/>
        <v>0</v>
      </c>
      <c r="R540" s="220">
        <f t="shared" si="143"/>
        <v>0</v>
      </c>
      <c r="S540" s="220">
        <f t="shared" si="143"/>
        <v>0</v>
      </c>
      <c r="T540" s="221">
        <f t="shared" si="143"/>
        <v>988125.5</v>
      </c>
      <c r="U540" s="220">
        <f t="shared" si="143"/>
        <v>0</v>
      </c>
      <c r="V540" s="224"/>
    </row>
    <row r="541" spans="1:66" ht="12.75" customHeight="1" x14ac:dyDescent="0.2">
      <c r="A541" s="406">
        <v>1</v>
      </c>
      <c r="B541" s="407" t="s">
        <v>141</v>
      </c>
      <c r="C541" s="277">
        <f t="shared" si="142"/>
        <v>1065317.8</v>
      </c>
      <c r="D541" s="277"/>
      <c r="E541" s="277"/>
      <c r="F541" s="277"/>
      <c r="G541" s="277"/>
      <c r="H541" s="277"/>
      <c r="I541" s="277"/>
      <c r="J541" s="277"/>
      <c r="K541" s="277"/>
      <c r="L541" s="277"/>
      <c r="M541" s="277"/>
      <c r="N541" s="277"/>
      <c r="O541" s="277"/>
      <c r="P541" s="277"/>
      <c r="Q541" s="277"/>
      <c r="R541" s="277"/>
      <c r="S541" s="277"/>
      <c r="T541" s="277">
        <v>1065317.8</v>
      </c>
      <c r="U541" s="277"/>
      <c r="V541" s="484">
        <v>2026</v>
      </c>
    </row>
    <row r="542" spans="1:66" ht="12.75" customHeight="1" x14ac:dyDescent="0.2">
      <c r="A542" s="594" t="s">
        <v>1144</v>
      </c>
      <c r="B542" s="595"/>
      <c r="C542" s="220">
        <f t="shared" ref="C542:U542" si="144">SUM(C541)</f>
        <v>1065317.8</v>
      </c>
      <c r="D542" s="220">
        <f t="shared" si="144"/>
        <v>0</v>
      </c>
      <c r="E542" s="220">
        <f t="shared" si="144"/>
        <v>0</v>
      </c>
      <c r="F542" s="220">
        <f t="shared" si="144"/>
        <v>0</v>
      </c>
      <c r="G542" s="220">
        <f t="shared" si="144"/>
        <v>0</v>
      </c>
      <c r="H542" s="220">
        <f t="shared" si="144"/>
        <v>0</v>
      </c>
      <c r="I542" s="220">
        <f t="shared" si="144"/>
        <v>0</v>
      </c>
      <c r="J542" s="220">
        <f t="shared" si="144"/>
        <v>0</v>
      </c>
      <c r="K542" s="220">
        <f t="shared" si="144"/>
        <v>0</v>
      </c>
      <c r="L542" s="220">
        <f t="shared" si="144"/>
        <v>0</v>
      </c>
      <c r="M542" s="220">
        <f t="shared" si="144"/>
        <v>0</v>
      </c>
      <c r="N542" s="220">
        <f t="shared" si="144"/>
        <v>0</v>
      </c>
      <c r="O542" s="220">
        <f t="shared" si="144"/>
        <v>0</v>
      </c>
      <c r="P542" s="220">
        <f t="shared" si="144"/>
        <v>0</v>
      </c>
      <c r="Q542" s="220">
        <f t="shared" si="144"/>
        <v>0</v>
      </c>
      <c r="R542" s="220">
        <f t="shared" si="144"/>
        <v>0</v>
      </c>
      <c r="S542" s="220">
        <f t="shared" si="144"/>
        <v>0</v>
      </c>
      <c r="T542" s="220">
        <f t="shared" si="144"/>
        <v>1065317.8</v>
      </c>
      <c r="U542" s="220">
        <f t="shared" si="144"/>
        <v>0</v>
      </c>
      <c r="V542" s="224"/>
    </row>
    <row r="543" spans="1:66" ht="12.75" customHeight="1" x14ac:dyDescent="0.2">
      <c r="A543" s="553">
        <v>1</v>
      </c>
      <c r="B543" s="215" t="s">
        <v>1067</v>
      </c>
      <c r="C543" s="277">
        <f t="shared" si="142"/>
        <v>1114611.97</v>
      </c>
      <c r="D543" s="277"/>
      <c r="E543" s="277"/>
      <c r="F543" s="277"/>
      <c r="G543" s="277"/>
      <c r="H543" s="277"/>
      <c r="I543" s="277"/>
      <c r="J543" s="277"/>
      <c r="K543" s="277"/>
      <c r="L543" s="277"/>
      <c r="M543" s="277"/>
      <c r="N543" s="277"/>
      <c r="O543" s="277"/>
      <c r="P543" s="277"/>
      <c r="Q543" s="277"/>
      <c r="R543" s="277"/>
      <c r="S543" s="277"/>
      <c r="T543" s="266">
        <v>1114611.97</v>
      </c>
      <c r="U543" s="277"/>
      <c r="V543" s="483">
        <v>2027</v>
      </c>
    </row>
    <row r="544" spans="1:66" ht="12.75" customHeight="1" x14ac:dyDescent="0.2">
      <c r="A544" s="593" t="s">
        <v>1143</v>
      </c>
      <c r="B544" s="593"/>
      <c r="C544" s="220">
        <f t="shared" ref="C544:U544" si="145">SUM(C543:C543)</f>
        <v>1114611.97</v>
      </c>
      <c r="D544" s="220">
        <f t="shared" si="145"/>
        <v>0</v>
      </c>
      <c r="E544" s="220">
        <f t="shared" si="145"/>
        <v>0</v>
      </c>
      <c r="F544" s="220">
        <f t="shared" si="145"/>
        <v>0</v>
      </c>
      <c r="G544" s="220">
        <f t="shared" si="145"/>
        <v>0</v>
      </c>
      <c r="H544" s="220">
        <f t="shared" si="145"/>
        <v>0</v>
      </c>
      <c r="I544" s="220">
        <f t="shared" si="145"/>
        <v>0</v>
      </c>
      <c r="J544" s="220">
        <f t="shared" si="145"/>
        <v>0</v>
      </c>
      <c r="K544" s="220">
        <f t="shared" si="145"/>
        <v>0</v>
      </c>
      <c r="L544" s="220">
        <f t="shared" si="145"/>
        <v>0</v>
      </c>
      <c r="M544" s="220">
        <f t="shared" si="145"/>
        <v>0</v>
      </c>
      <c r="N544" s="220">
        <f t="shared" si="145"/>
        <v>0</v>
      </c>
      <c r="O544" s="220">
        <f t="shared" si="145"/>
        <v>0</v>
      </c>
      <c r="P544" s="220">
        <f t="shared" si="145"/>
        <v>0</v>
      </c>
      <c r="Q544" s="220">
        <f t="shared" si="145"/>
        <v>0</v>
      </c>
      <c r="R544" s="220">
        <f t="shared" si="145"/>
        <v>0</v>
      </c>
      <c r="S544" s="220">
        <f t="shared" si="145"/>
        <v>0</v>
      </c>
      <c r="T544" s="220">
        <f t="shared" si="145"/>
        <v>1114611.97</v>
      </c>
      <c r="U544" s="220">
        <f t="shared" si="145"/>
        <v>0</v>
      </c>
      <c r="V544" s="224"/>
    </row>
    <row r="545" spans="1:66" ht="12.75" customHeight="1" x14ac:dyDescent="0.2">
      <c r="A545" s="591" t="s">
        <v>66</v>
      </c>
      <c r="B545" s="591"/>
      <c r="C545" s="72">
        <f t="shared" ref="C545:U545" si="146">C540+C542+C544</f>
        <v>3168055.27</v>
      </c>
      <c r="D545" s="72">
        <f t="shared" si="146"/>
        <v>0</v>
      </c>
      <c r="E545" s="72">
        <f t="shared" si="146"/>
        <v>0</v>
      </c>
      <c r="F545" s="72">
        <f t="shared" si="146"/>
        <v>0</v>
      </c>
      <c r="G545" s="72">
        <f t="shared" si="146"/>
        <v>0</v>
      </c>
      <c r="H545" s="72">
        <f t="shared" si="146"/>
        <v>0</v>
      </c>
      <c r="I545" s="72">
        <f t="shared" si="146"/>
        <v>0</v>
      </c>
      <c r="J545" s="72">
        <f t="shared" si="146"/>
        <v>0</v>
      </c>
      <c r="K545" s="72">
        <f t="shared" si="146"/>
        <v>0</v>
      </c>
      <c r="L545" s="72">
        <f t="shared" si="146"/>
        <v>0</v>
      </c>
      <c r="M545" s="72">
        <f t="shared" si="146"/>
        <v>0</v>
      </c>
      <c r="N545" s="72">
        <f t="shared" si="146"/>
        <v>0</v>
      </c>
      <c r="O545" s="72">
        <f t="shared" si="146"/>
        <v>0</v>
      </c>
      <c r="P545" s="72">
        <f t="shared" si="146"/>
        <v>0</v>
      </c>
      <c r="Q545" s="72">
        <f t="shared" si="146"/>
        <v>0</v>
      </c>
      <c r="R545" s="72">
        <f t="shared" si="146"/>
        <v>0</v>
      </c>
      <c r="S545" s="72">
        <f t="shared" si="146"/>
        <v>0</v>
      </c>
      <c r="T545" s="154">
        <f t="shared" si="146"/>
        <v>3168055.27</v>
      </c>
      <c r="U545" s="72">
        <f t="shared" si="146"/>
        <v>0</v>
      </c>
      <c r="V545" s="73"/>
    </row>
    <row r="546" spans="1:66" ht="12.75" customHeight="1" x14ac:dyDescent="0.2">
      <c r="A546" s="677" t="s">
        <v>102</v>
      </c>
      <c r="B546" s="677"/>
      <c r="C546" s="408"/>
      <c r="D546" s="409"/>
      <c r="E546" s="409"/>
      <c r="F546" s="409"/>
      <c r="G546" s="409"/>
      <c r="H546" s="409"/>
      <c r="I546" s="409"/>
      <c r="J546" s="409"/>
      <c r="K546" s="409"/>
      <c r="L546" s="663"/>
      <c r="M546" s="409"/>
      <c r="N546" s="409"/>
      <c r="O546" s="481"/>
      <c r="P546" s="648"/>
      <c r="Q546" s="409"/>
      <c r="R546" s="409"/>
      <c r="S546" s="409"/>
      <c r="T546" s="408"/>
      <c r="U546" s="409"/>
      <c r="V546" s="483"/>
    </row>
    <row r="547" spans="1:66" ht="12.75" customHeight="1" x14ac:dyDescent="0.2">
      <c r="A547" s="372">
        <v>1</v>
      </c>
      <c r="B547" s="348" t="s">
        <v>1563</v>
      </c>
      <c r="C547" s="277">
        <f t="shared" ref="C547:C565" si="147">D547+E547+F547+G547+H547+I547+K547+M547+O547+Q547+R547+S547+T547+U547</f>
        <v>5331395.4720279993</v>
      </c>
      <c r="D547" s="277"/>
      <c r="E547" s="277"/>
      <c r="F547" s="277"/>
      <c r="G547" s="277"/>
      <c r="H547" s="277"/>
      <c r="I547" s="277"/>
      <c r="J547" s="278"/>
      <c r="K547" s="278"/>
      <c r="L547" s="277"/>
      <c r="M547" s="277">
        <v>5219694.0199999996</v>
      </c>
      <c r="N547" s="277"/>
      <c r="O547" s="277"/>
      <c r="P547" s="277"/>
      <c r="Q547" s="277"/>
      <c r="R547" s="277"/>
      <c r="S547" s="277"/>
      <c r="T547" s="266"/>
      <c r="U547" s="277">
        <f t="shared" ref="U547:U548" si="148">(D547+E547+F547+G547+H547+I547+M547+O547+Q547+R547+S547)*2.14%</f>
        <v>111701.452028</v>
      </c>
      <c r="V547" s="483">
        <v>2025</v>
      </c>
    </row>
    <row r="548" spans="1:66" ht="12.75" customHeight="1" x14ac:dyDescent="0.2">
      <c r="A548" s="372">
        <v>2</v>
      </c>
      <c r="B548" s="403" t="s">
        <v>1587</v>
      </c>
      <c r="C548" s="277">
        <f t="shared" si="147"/>
        <v>9810526.3268640004</v>
      </c>
      <c r="D548" s="279"/>
      <c r="E548" s="279"/>
      <c r="F548" s="279"/>
      <c r="G548" s="279"/>
      <c r="H548" s="279"/>
      <c r="I548" s="279"/>
      <c r="J548" s="319"/>
      <c r="K548" s="319"/>
      <c r="L548" s="279"/>
      <c r="M548" s="279">
        <v>9604979.7599999998</v>
      </c>
      <c r="N548" s="279"/>
      <c r="O548" s="279"/>
      <c r="P548" s="279"/>
      <c r="Q548" s="279"/>
      <c r="R548" s="279"/>
      <c r="S548" s="279"/>
      <c r="T548" s="288"/>
      <c r="U548" s="277">
        <f t="shared" si="148"/>
        <v>205546.56686400002</v>
      </c>
      <c r="V548" s="483">
        <v>2025</v>
      </c>
      <c r="W548" s="357"/>
      <c r="X548" s="357"/>
      <c r="Y548" s="357"/>
      <c r="Z548" s="357"/>
      <c r="AA548" s="357"/>
      <c r="AB548" s="357"/>
      <c r="AC548" s="357"/>
      <c r="AD548" s="357"/>
      <c r="AE548" s="357"/>
      <c r="AF548" s="357"/>
      <c r="AG548" s="357"/>
      <c r="AH548" s="357"/>
      <c r="AI548" s="357"/>
      <c r="AJ548" s="357"/>
      <c r="AK548" s="357"/>
      <c r="AL548" s="357"/>
      <c r="AM548" s="357"/>
      <c r="AN548" s="357"/>
      <c r="AO548" s="357"/>
      <c r="AP548" s="357"/>
      <c r="AQ548" s="357"/>
      <c r="AR548" s="357"/>
      <c r="AS548" s="357"/>
      <c r="AT548" s="357"/>
      <c r="AU548" s="357"/>
      <c r="AV548" s="357"/>
      <c r="AW548" s="357"/>
      <c r="AX548" s="357"/>
      <c r="AY548" s="357"/>
      <c r="AZ548" s="357"/>
      <c r="BA548" s="357"/>
      <c r="BB548" s="357"/>
      <c r="BC548" s="357"/>
      <c r="BD548" s="357"/>
      <c r="BE548" s="357"/>
      <c r="BF548" s="357"/>
      <c r="BG548" s="357"/>
      <c r="BH548" s="357"/>
      <c r="BI548" s="357"/>
      <c r="BJ548" s="357"/>
      <c r="BK548" s="357"/>
      <c r="BL548" s="357"/>
      <c r="BM548" s="357"/>
      <c r="BN548" s="357"/>
    </row>
    <row r="549" spans="1:66" ht="12.75" customHeight="1" x14ac:dyDescent="0.2">
      <c r="A549" s="372">
        <v>3</v>
      </c>
      <c r="B549" s="403" t="s">
        <v>1589</v>
      </c>
      <c r="C549" s="277">
        <f t="shared" si="147"/>
        <v>427309.67430000001</v>
      </c>
      <c r="D549" s="279"/>
      <c r="E549" s="279"/>
      <c r="F549" s="279"/>
      <c r="G549" s="279"/>
      <c r="H549" s="279"/>
      <c r="I549" s="279"/>
      <c r="J549" s="319"/>
      <c r="K549" s="319"/>
      <c r="L549" s="279"/>
      <c r="M549" s="279"/>
      <c r="N549" s="279"/>
      <c r="O549" s="279"/>
      <c r="P549" s="279"/>
      <c r="Q549" s="279"/>
      <c r="R549" s="279"/>
      <c r="S549" s="279"/>
      <c r="T549" s="288">
        <v>427309.67430000001</v>
      </c>
      <c r="U549" s="279"/>
      <c r="V549" s="483">
        <v>2025</v>
      </c>
    </row>
    <row r="550" spans="1:66" ht="12.75" customHeight="1" x14ac:dyDescent="0.2">
      <c r="A550" s="372">
        <v>4</v>
      </c>
      <c r="B550" s="403" t="s">
        <v>1591</v>
      </c>
      <c r="C550" s="277">
        <f t="shared" si="147"/>
        <v>664580.76</v>
      </c>
      <c r="D550" s="279"/>
      <c r="E550" s="279"/>
      <c r="F550" s="279"/>
      <c r="G550" s="279"/>
      <c r="H550" s="279"/>
      <c r="I550" s="279"/>
      <c r="J550" s="319"/>
      <c r="K550" s="319"/>
      <c r="L550" s="279"/>
      <c r="M550" s="279"/>
      <c r="N550" s="279"/>
      <c r="O550" s="279"/>
      <c r="P550" s="279"/>
      <c r="Q550" s="279"/>
      <c r="R550" s="279"/>
      <c r="S550" s="279"/>
      <c r="T550" s="288">
        <v>664580.76</v>
      </c>
      <c r="U550" s="279"/>
      <c r="V550" s="483">
        <v>2025</v>
      </c>
    </row>
    <row r="551" spans="1:66" ht="12.75" customHeight="1" x14ac:dyDescent="0.2">
      <c r="A551" s="372">
        <v>5</v>
      </c>
      <c r="B551" s="403" t="s">
        <v>1593</v>
      </c>
      <c r="C551" s="277">
        <f t="shared" si="147"/>
        <v>11580755.767999999</v>
      </c>
      <c r="D551" s="279"/>
      <c r="E551" s="279"/>
      <c r="F551" s="279"/>
      <c r="G551" s="279"/>
      <c r="H551" s="279"/>
      <c r="I551" s="279"/>
      <c r="J551" s="319"/>
      <c r="K551" s="319"/>
      <c r="L551" s="279"/>
      <c r="M551" s="279">
        <v>11338120</v>
      </c>
      <c r="N551" s="279"/>
      <c r="O551" s="279"/>
      <c r="P551" s="279"/>
      <c r="Q551" s="279"/>
      <c r="R551" s="279"/>
      <c r="S551" s="279"/>
      <c r="T551" s="288"/>
      <c r="U551" s="408">
        <f t="shared" ref="U551" si="149">(D551+E551+F551+G551+H551+I551+M551+O551+Q551+R551+S551)*2.14%</f>
        <v>242635.76800000004</v>
      </c>
      <c r="V551" s="483">
        <v>2025</v>
      </c>
      <c r="W551" s="357"/>
      <c r="X551" s="357"/>
      <c r="Y551" s="357"/>
      <c r="Z551" s="357"/>
      <c r="AA551" s="357"/>
      <c r="AB551" s="357"/>
      <c r="AC551" s="357"/>
      <c r="AD551" s="357"/>
      <c r="AE551" s="357"/>
      <c r="AF551" s="357"/>
      <c r="AG551" s="357"/>
      <c r="AH551" s="357"/>
      <c r="AI551" s="357"/>
      <c r="AJ551" s="357"/>
      <c r="AK551" s="357"/>
      <c r="AL551" s="357"/>
      <c r="AM551" s="357"/>
      <c r="AN551" s="357"/>
      <c r="AO551" s="357"/>
      <c r="AP551" s="357"/>
      <c r="AQ551" s="357"/>
      <c r="AR551" s="357"/>
      <c r="AS551" s="357"/>
      <c r="AT551" s="357"/>
      <c r="AU551" s="357"/>
      <c r="AV551" s="357"/>
      <c r="AW551" s="357"/>
      <c r="AX551" s="357"/>
      <c r="AY551" s="357"/>
      <c r="AZ551" s="357"/>
      <c r="BA551" s="357"/>
      <c r="BB551" s="357"/>
      <c r="BC551" s="357"/>
      <c r="BD551" s="357"/>
      <c r="BE551" s="357"/>
      <c r="BF551" s="357"/>
      <c r="BG551" s="357"/>
      <c r="BH551" s="357"/>
      <c r="BI551" s="357"/>
      <c r="BJ551" s="357"/>
      <c r="BK551" s="357"/>
      <c r="BL551" s="357"/>
      <c r="BM551" s="357"/>
      <c r="BN551" s="357"/>
    </row>
    <row r="552" spans="1:66" ht="12.75" customHeight="1" x14ac:dyDescent="0.2">
      <c r="A552" s="372">
        <v>6</v>
      </c>
      <c r="B552" s="403" t="s">
        <v>1198</v>
      </c>
      <c r="C552" s="277">
        <f t="shared" si="147"/>
        <v>490544.35200000001</v>
      </c>
      <c r="D552" s="279"/>
      <c r="E552" s="279"/>
      <c r="F552" s="279"/>
      <c r="G552" s="279"/>
      <c r="H552" s="279"/>
      <c r="I552" s="279"/>
      <c r="J552" s="319"/>
      <c r="K552" s="319"/>
      <c r="L552" s="279"/>
      <c r="M552" s="279"/>
      <c r="N552" s="279"/>
      <c r="O552" s="279"/>
      <c r="P552" s="279"/>
      <c r="Q552" s="279"/>
      <c r="R552" s="279"/>
      <c r="S552" s="279"/>
      <c r="T552" s="288">
        <v>490544.35200000001</v>
      </c>
      <c r="U552" s="279"/>
      <c r="V552" s="483">
        <v>2025</v>
      </c>
    </row>
    <row r="553" spans="1:66" ht="12.75" customHeight="1" x14ac:dyDescent="0.2">
      <c r="A553" s="372">
        <v>7</v>
      </c>
      <c r="B553" s="403" t="s">
        <v>1202</v>
      </c>
      <c r="C553" s="277">
        <f t="shared" si="147"/>
        <v>520426.91160000005</v>
      </c>
      <c r="D553" s="279"/>
      <c r="E553" s="279"/>
      <c r="F553" s="279"/>
      <c r="G553" s="279"/>
      <c r="H553" s="279"/>
      <c r="I553" s="279"/>
      <c r="J553" s="319"/>
      <c r="K553" s="319"/>
      <c r="L553" s="279"/>
      <c r="M553" s="279"/>
      <c r="N553" s="279"/>
      <c r="O553" s="279"/>
      <c r="P553" s="279"/>
      <c r="Q553" s="279"/>
      <c r="R553" s="279"/>
      <c r="S553" s="279"/>
      <c r="T553" s="288">
        <v>520426.91160000005</v>
      </c>
      <c r="U553" s="279"/>
      <c r="V553" s="483">
        <v>2025</v>
      </c>
    </row>
    <row r="554" spans="1:66" ht="12.75" customHeight="1" x14ac:dyDescent="0.2">
      <c r="A554" s="372">
        <v>8</v>
      </c>
      <c r="B554" s="403" t="s">
        <v>1595</v>
      </c>
      <c r="C554" s="277">
        <f t="shared" si="147"/>
        <v>452373.61</v>
      </c>
      <c r="D554" s="279"/>
      <c r="E554" s="279"/>
      <c r="F554" s="279"/>
      <c r="G554" s="279"/>
      <c r="H554" s="279"/>
      <c r="I554" s="279"/>
      <c r="J554" s="319"/>
      <c r="K554" s="319"/>
      <c r="L554" s="279"/>
      <c r="M554" s="279"/>
      <c r="N554" s="279"/>
      <c r="O554" s="279"/>
      <c r="P554" s="279"/>
      <c r="Q554" s="279"/>
      <c r="R554" s="279"/>
      <c r="S554" s="279"/>
      <c r="T554" s="288">
        <v>452373.61</v>
      </c>
      <c r="U554" s="279"/>
      <c r="V554" s="483">
        <v>2025</v>
      </c>
    </row>
    <row r="555" spans="1:66" ht="12.75" customHeight="1" x14ac:dyDescent="0.2">
      <c r="A555" s="372">
        <v>9</v>
      </c>
      <c r="B555" s="403" t="s">
        <v>1200</v>
      </c>
      <c r="C555" s="277">
        <f t="shared" si="147"/>
        <v>1139386.52</v>
      </c>
      <c r="D555" s="279"/>
      <c r="E555" s="279"/>
      <c r="F555" s="279"/>
      <c r="G555" s="279"/>
      <c r="H555" s="279"/>
      <c r="I555" s="279"/>
      <c r="J555" s="319"/>
      <c r="K555" s="319"/>
      <c r="L555" s="279"/>
      <c r="M555" s="279"/>
      <c r="N555" s="279"/>
      <c r="O555" s="279"/>
      <c r="P555" s="279"/>
      <c r="Q555" s="279"/>
      <c r="R555" s="279"/>
      <c r="S555" s="279"/>
      <c r="T555" s="288">
        <v>1139386.52</v>
      </c>
      <c r="U555" s="279"/>
      <c r="V555" s="483">
        <v>2025</v>
      </c>
    </row>
    <row r="556" spans="1:66" ht="12.75" customHeight="1" x14ac:dyDescent="0.2">
      <c r="A556" s="372">
        <v>10</v>
      </c>
      <c r="B556" s="403" t="s">
        <v>1597</v>
      </c>
      <c r="C556" s="277">
        <f t="shared" si="147"/>
        <v>457264.14</v>
      </c>
      <c r="D556" s="279"/>
      <c r="E556" s="279"/>
      <c r="F556" s="279"/>
      <c r="G556" s="279"/>
      <c r="H556" s="279"/>
      <c r="I556" s="279"/>
      <c r="J556" s="319"/>
      <c r="K556" s="319"/>
      <c r="L556" s="279"/>
      <c r="M556" s="279"/>
      <c r="N556" s="279"/>
      <c r="O556" s="279"/>
      <c r="P556" s="279"/>
      <c r="Q556" s="279"/>
      <c r="R556" s="279"/>
      <c r="S556" s="279"/>
      <c r="T556" s="288">
        <v>457264.14</v>
      </c>
      <c r="U556" s="279"/>
      <c r="V556" s="483">
        <v>2025</v>
      </c>
    </row>
    <row r="557" spans="1:66" ht="12.75" customHeight="1" x14ac:dyDescent="0.2">
      <c r="A557" s="372">
        <v>11</v>
      </c>
      <c r="B557" s="403" t="s">
        <v>1599</v>
      </c>
      <c r="C557" s="277">
        <f t="shared" si="147"/>
        <v>459030.16</v>
      </c>
      <c r="D557" s="279"/>
      <c r="E557" s="279"/>
      <c r="F557" s="279"/>
      <c r="G557" s="279"/>
      <c r="H557" s="279"/>
      <c r="I557" s="279"/>
      <c r="J557" s="319"/>
      <c r="K557" s="319"/>
      <c r="L557" s="279"/>
      <c r="M557" s="279"/>
      <c r="N557" s="279"/>
      <c r="O557" s="279"/>
      <c r="P557" s="279"/>
      <c r="Q557" s="279"/>
      <c r="R557" s="279"/>
      <c r="S557" s="279"/>
      <c r="T557" s="288">
        <v>459030.16</v>
      </c>
      <c r="U557" s="279"/>
      <c r="V557" s="483">
        <v>2025</v>
      </c>
    </row>
    <row r="558" spans="1:66" ht="12.75" customHeight="1" x14ac:dyDescent="0.2">
      <c r="A558" s="518">
        <v>12</v>
      </c>
      <c r="B558" s="333" t="s">
        <v>423</v>
      </c>
      <c r="C558" s="277">
        <f t="shared" si="147"/>
        <v>2227880</v>
      </c>
      <c r="D558" s="279"/>
      <c r="E558" s="656">
        <v>1349877</v>
      </c>
      <c r="F558" s="279"/>
      <c r="G558" s="279"/>
      <c r="H558" s="279"/>
      <c r="I558" s="279"/>
      <c r="J558" s="319"/>
      <c r="K558" s="319"/>
      <c r="L558" s="279"/>
      <c r="M558" s="279"/>
      <c r="N558" s="279"/>
      <c r="O558" s="279"/>
      <c r="P558" s="279"/>
      <c r="Q558" s="279"/>
      <c r="R558" s="656">
        <v>675167</v>
      </c>
      <c r="S558" s="656">
        <v>202836</v>
      </c>
      <c r="T558" s="288"/>
      <c r="U558" s="277"/>
      <c r="V558" s="483">
        <v>2025</v>
      </c>
    </row>
    <row r="559" spans="1:66" ht="12.75" customHeight="1" x14ac:dyDescent="0.2">
      <c r="A559" s="518">
        <v>13</v>
      </c>
      <c r="B559" s="333" t="s">
        <v>415</v>
      </c>
      <c r="C559" s="277">
        <f t="shared" si="147"/>
        <v>2182771.7999999998</v>
      </c>
      <c r="D559" s="279"/>
      <c r="E559" s="279"/>
      <c r="F559" s="319"/>
      <c r="G559" s="279"/>
      <c r="H559" s="656">
        <v>651465</v>
      </c>
      <c r="I559" s="279"/>
      <c r="J559" s="319"/>
      <c r="K559" s="319"/>
      <c r="L559" s="279"/>
      <c r="M559" s="656">
        <v>1531306.8</v>
      </c>
      <c r="N559" s="319"/>
      <c r="O559" s="279"/>
      <c r="P559" s="279"/>
      <c r="Q559" s="279"/>
      <c r="R559" s="279"/>
      <c r="S559" s="279"/>
      <c r="T559" s="288"/>
      <c r="U559" s="277"/>
      <c r="V559" s="483">
        <v>2025</v>
      </c>
    </row>
    <row r="560" spans="1:66" ht="12.75" customHeight="1" x14ac:dyDescent="0.2">
      <c r="A560" s="518">
        <v>14</v>
      </c>
      <c r="B560" s="333" t="s">
        <v>419</v>
      </c>
      <c r="C560" s="277">
        <f t="shared" si="147"/>
        <v>2397412</v>
      </c>
      <c r="D560" s="279"/>
      <c r="E560" s="279"/>
      <c r="F560" s="279"/>
      <c r="G560" s="279"/>
      <c r="H560" s="279"/>
      <c r="I560" s="279"/>
      <c r="J560" s="319"/>
      <c r="K560" s="319"/>
      <c r="L560" s="279"/>
      <c r="M560" s="656">
        <v>1016817</v>
      </c>
      <c r="N560" s="279"/>
      <c r="O560" s="279"/>
      <c r="P560" s="279"/>
      <c r="Q560" s="656">
        <v>1380595</v>
      </c>
      <c r="R560" s="279"/>
      <c r="S560" s="279"/>
      <c r="T560" s="288"/>
      <c r="U560" s="277"/>
      <c r="V560" s="483">
        <v>2025</v>
      </c>
    </row>
    <row r="561" spans="1:66" ht="12.75" customHeight="1" x14ac:dyDescent="0.2">
      <c r="A561" s="518">
        <v>15</v>
      </c>
      <c r="B561" s="333" t="s">
        <v>421</v>
      </c>
      <c r="C561" s="277">
        <f t="shared" si="147"/>
        <v>587315.19999999995</v>
      </c>
      <c r="D561" s="279"/>
      <c r="E561" s="658">
        <v>587315.19999999995</v>
      </c>
      <c r="F561" s="279"/>
      <c r="G561" s="279"/>
      <c r="H561" s="279"/>
      <c r="I561" s="279"/>
      <c r="J561" s="319"/>
      <c r="K561" s="319"/>
      <c r="L561" s="279"/>
      <c r="M561" s="279"/>
      <c r="N561" s="279"/>
      <c r="O561" s="279"/>
      <c r="P561" s="279"/>
      <c r="Q561" s="279"/>
      <c r="R561" s="279"/>
      <c r="S561" s="279"/>
      <c r="T561" s="288"/>
      <c r="U561" s="277"/>
      <c r="V561" s="483">
        <v>2025</v>
      </c>
    </row>
    <row r="562" spans="1:66" ht="12.75" customHeight="1" x14ac:dyDescent="0.2">
      <c r="A562" s="518">
        <v>16</v>
      </c>
      <c r="B562" s="333" t="s">
        <v>429</v>
      </c>
      <c r="C562" s="277">
        <f t="shared" si="147"/>
        <v>1827509.8</v>
      </c>
      <c r="D562" s="656">
        <v>1036716</v>
      </c>
      <c r="E562" s="279"/>
      <c r="F562" s="279"/>
      <c r="G562" s="279"/>
      <c r="H562" s="656">
        <v>582484.5</v>
      </c>
      <c r="I562" s="279"/>
      <c r="J562" s="319"/>
      <c r="K562" s="319"/>
      <c r="L562" s="279"/>
      <c r="M562" s="279"/>
      <c r="N562" s="279"/>
      <c r="O562" s="279"/>
      <c r="P562" s="279"/>
      <c r="Q562" s="279"/>
      <c r="R562" s="279"/>
      <c r="S562" s="656">
        <v>208309.3</v>
      </c>
      <c r="T562" s="288"/>
      <c r="U562" s="277"/>
      <c r="V562" s="483">
        <v>2025</v>
      </c>
    </row>
    <row r="563" spans="1:66" ht="12.75" customHeight="1" x14ac:dyDescent="0.2">
      <c r="A563" s="518">
        <v>17</v>
      </c>
      <c r="B563" s="333" t="s">
        <v>427</v>
      </c>
      <c r="C563" s="277">
        <f t="shared" si="147"/>
        <v>450890</v>
      </c>
      <c r="D563" s="279"/>
      <c r="E563" s="279"/>
      <c r="F563" s="279"/>
      <c r="G563" s="279"/>
      <c r="H563" s="279"/>
      <c r="I563" s="279"/>
      <c r="J563" s="319"/>
      <c r="K563" s="319"/>
      <c r="L563" s="279"/>
      <c r="M563" s="279"/>
      <c r="N563" s="279"/>
      <c r="O563" s="279"/>
      <c r="P563" s="279"/>
      <c r="Q563" s="656">
        <v>304235</v>
      </c>
      <c r="R563" s="656">
        <v>146655</v>
      </c>
      <c r="S563" s="279"/>
      <c r="T563" s="288"/>
      <c r="U563" s="277"/>
      <c r="V563" s="483">
        <v>2025</v>
      </c>
    </row>
    <row r="564" spans="1:66" ht="12.75" customHeight="1" x14ac:dyDescent="0.2">
      <c r="A564" s="518">
        <v>18</v>
      </c>
      <c r="B564" s="333" t="s">
        <v>431</v>
      </c>
      <c r="C564" s="277">
        <f t="shared" si="147"/>
        <v>1894638</v>
      </c>
      <c r="D564" s="656">
        <v>389602</v>
      </c>
      <c r="E564" s="656">
        <v>312171</v>
      </c>
      <c r="F564" s="279"/>
      <c r="G564" s="279"/>
      <c r="H564" s="656">
        <v>668170</v>
      </c>
      <c r="I564" s="279"/>
      <c r="J564" s="319"/>
      <c r="K564" s="319"/>
      <c r="L564" s="279"/>
      <c r="M564" s="279"/>
      <c r="N564" s="279"/>
      <c r="O564" s="279"/>
      <c r="P564" s="279"/>
      <c r="Q564" s="279"/>
      <c r="R564" s="279"/>
      <c r="S564" s="656">
        <v>524695</v>
      </c>
      <c r="T564" s="288"/>
      <c r="U564" s="277"/>
      <c r="V564" s="483">
        <v>2025</v>
      </c>
    </row>
    <row r="565" spans="1:66" ht="12.75" customHeight="1" x14ac:dyDescent="0.2">
      <c r="A565" s="518">
        <v>19</v>
      </c>
      <c r="B565" s="333" t="s">
        <v>433</v>
      </c>
      <c r="C565" s="277">
        <f t="shared" si="147"/>
        <v>1610822</v>
      </c>
      <c r="D565" s="279"/>
      <c r="E565" s="279"/>
      <c r="F565" s="279"/>
      <c r="G565" s="279"/>
      <c r="H565" s="279"/>
      <c r="I565" s="656">
        <v>353808</v>
      </c>
      <c r="J565" s="319"/>
      <c r="K565" s="319"/>
      <c r="L565" s="279"/>
      <c r="M565" s="279"/>
      <c r="N565" s="279"/>
      <c r="O565" s="279"/>
      <c r="P565" s="279"/>
      <c r="Q565" s="279"/>
      <c r="R565" s="656">
        <v>491103</v>
      </c>
      <c r="S565" s="656">
        <v>765911</v>
      </c>
      <c r="T565" s="288"/>
      <c r="U565" s="277"/>
      <c r="V565" s="483">
        <v>2025</v>
      </c>
    </row>
    <row r="566" spans="1:66" ht="12.75" customHeight="1" x14ac:dyDescent="0.2">
      <c r="A566" s="593" t="s">
        <v>1210</v>
      </c>
      <c r="B566" s="593"/>
      <c r="C566" s="220">
        <f t="shared" ref="C566:U566" si="150">SUM(C547:C565)</f>
        <v>44512832.494791999</v>
      </c>
      <c r="D566" s="220">
        <f t="shared" si="150"/>
        <v>1426318</v>
      </c>
      <c r="E566" s="220">
        <f t="shared" si="150"/>
        <v>2249363.2000000002</v>
      </c>
      <c r="F566" s="220">
        <f t="shared" si="150"/>
        <v>0</v>
      </c>
      <c r="G566" s="220">
        <f t="shared" si="150"/>
        <v>0</v>
      </c>
      <c r="H566" s="220">
        <f t="shared" si="150"/>
        <v>1902119.5</v>
      </c>
      <c r="I566" s="220">
        <f t="shared" si="150"/>
        <v>353808</v>
      </c>
      <c r="J566" s="220">
        <f t="shared" si="150"/>
        <v>0</v>
      </c>
      <c r="K566" s="220">
        <f t="shared" si="150"/>
        <v>0</v>
      </c>
      <c r="L566" s="220">
        <f t="shared" si="150"/>
        <v>0</v>
      </c>
      <c r="M566" s="220">
        <f t="shared" si="150"/>
        <v>28710917.580000002</v>
      </c>
      <c r="N566" s="220">
        <f t="shared" si="150"/>
        <v>0</v>
      </c>
      <c r="O566" s="220">
        <f t="shared" si="150"/>
        <v>0</v>
      </c>
      <c r="P566" s="220">
        <f t="shared" si="150"/>
        <v>0</v>
      </c>
      <c r="Q566" s="220">
        <f t="shared" si="150"/>
        <v>1684830</v>
      </c>
      <c r="R566" s="220">
        <f t="shared" si="150"/>
        <v>1312925</v>
      </c>
      <c r="S566" s="220">
        <f t="shared" si="150"/>
        <v>1701751.3</v>
      </c>
      <c r="T566" s="220">
        <f t="shared" si="150"/>
        <v>4610916.1278999997</v>
      </c>
      <c r="U566" s="220">
        <f t="shared" si="150"/>
        <v>559883.78689200012</v>
      </c>
      <c r="V566" s="224"/>
    </row>
    <row r="567" spans="1:66" ht="12.75" customHeight="1" x14ac:dyDescent="0.2">
      <c r="A567" s="372">
        <v>1</v>
      </c>
      <c r="B567" s="403" t="s">
        <v>1198</v>
      </c>
      <c r="C567" s="277">
        <f t="shared" ref="C567:C568" si="151">D567+E567+F567+G567+H567+I567+K567+M567+O567+Q567+R567+S567+T567+U567</f>
        <v>12390783.574960001</v>
      </c>
      <c r="D567" s="279"/>
      <c r="E567" s="279"/>
      <c r="F567" s="279"/>
      <c r="G567" s="279"/>
      <c r="H567" s="279"/>
      <c r="I567" s="279"/>
      <c r="J567" s="319"/>
      <c r="K567" s="319"/>
      <c r="L567" s="279"/>
      <c r="M567" s="279">
        <v>12131176.4</v>
      </c>
      <c r="N567" s="279"/>
      <c r="O567" s="279"/>
      <c r="P567" s="279"/>
      <c r="Q567" s="279"/>
      <c r="R567" s="279"/>
      <c r="S567" s="279"/>
      <c r="T567" s="288"/>
      <c r="U567" s="408">
        <f t="shared" ref="U567:U568" si="152">(D567+E567+F567+G567+H567+I567+M567+O567+Q567+R567+S567)*2.14%</f>
        <v>259607.17496000003</v>
      </c>
      <c r="V567" s="483">
        <v>2026</v>
      </c>
      <c r="W567" s="357"/>
      <c r="X567" s="357"/>
      <c r="Y567" s="357"/>
      <c r="Z567" s="357"/>
      <c r="AA567" s="357"/>
      <c r="AB567" s="357"/>
      <c r="AC567" s="357"/>
      <c r="AD567" s="357"/>
      <c r="AE567" s="357"/>
      <c r="AF567" s="357"/>
      <c r="AG567" s="357"/>
      <c r="AH567" s="357"/>
      <c r="AI567" s="357"/>
      <c r="AJ567" s="357"/>
      <c r="AK567" s="357"/>
      <c r="AL567" s="357"/>
      <c r="AM567" s="357"/>
      <c r="AN567" s="357"/>
      <c r="AO567" s="357"/>
      <c r="AP567" s="357"/>
      <c r="AQ567" s="357"/>
      <c r="AR567" s="357"/>
      <c r="AS567" s="357"/>
      <c r="AT567" s="357"/>
      <c r="AU567" s="357"/>
      <c r="AV567" s="357"/>
      <c r="AW567" s="357"/>
      <c r="AX567" s="357"/>
      <c r="AY567" s="357"/>
      <c r="AZ567" s="357"/>
      <c r="BA567" s="357"/>
      <c r="BB567" s="357"/>
      <c r="BC567" s="357"/>
      <c r="BD567" s="357"/>
      <c r="BE567" s="357"/>
      <c r="BF567" s="357"/>
      <c r="BG567" s="357"/>
      <c r="BH567" s="357"/>
      <c r="BI567" s="357"/>
      <c r="BJ567" s="357"/>
      <c r="BK567" s="357"/>
      <c r="BL567" s="357"/>
      <c r="BM567" s="357"/>
      <c r="BN567" s="357"/>
    </row>
    <row r="568" spans="1:66" ht="12.75" customHeight="1" x14ac:dyDescent="0.2">
      <c r="A568" s="372">
        <v>2</v>
      </c>
      <c r="B568" s="403" t="s">
        <v>1202</v>
      </c>
      <c r="C568" s="277">
        <f t="shared" si="151"/>
        <v>13346615.351473199</v>
      </c>
      <c r="D568" s="279"/>
      <c r="E568" s="279"/>
      <c r="F568" s="279"/>
      <c r="G568" s="279"/>
      <c r="H568" s="279"/>
      <c r="I568" s="279"/>
      <c r="J568" s="319"/>
      <c r="K568" s="319"/>
      <c r="L568" s="279"/>
      <c r="M568" s="279">
        <v>13066981.937999999</v>
      </c>
      <c r="N568" s="279"/>
      <c r="O568" s="279"/>
      <c r="P568" s="279"/>
      <c r="Q568" s="279"/>
      <c r="R568" s="279"/>
      <c r="S568" s="279"/>
      <c r="T568" s="288"/>
      <c r="U568" s="408">
        <f t="shared" si="152"/>
        <v>279633.41347319999</v>
      </c>
      <c r="V568" s="483">
        <v>2026</v>
      </c>
      <c r="W568" s="357"/>
      <c r="X568" s="357"/>
      <c r="Y568" s="357"/>
      <c r="Z568" s="357"/>
      <c r="AA568" s="357"/>
      <c r="AB568" s="357"/>
      <c r="AC568" s="357"/>
      <c r="AD568" s="357"/>
      <c r="AE568" s="357"/>
      <c r="AF568" s="357"/>
      <c r="AG568" s="357"/>
      <c r="AH568" s="357"/>
      <c r="AI568" s="357"/>
      <c r="AJ568" s="357"/>
      <c r="AK568" s="357"/>
      <c r="AL568" s="357"/>
      <c r="AM568" s="357"/>
      <c r="AN568" s="357"/>
      <c r="AO568" s="357"/>
      <c r="AP568" s="357"/>
      <c r="AQ568" s="357"/>
      <c r="AR568" s="357"/>
      <c r="AS568" s="357"/>
      <c r="AT568" s="357"/>
      <c r="AU568" s="357"/>
      <c r="AV568" s="357"/>
      <c r="AW568" s="357"/>
      <c r="AX568" s="357"/>
      <c r="AY568" s="357"/>
      <c r="AZ568" s="357"/>
      <c r="BA568" s="357"/>
      <c r="BB568" s="357"/>
      <c r="BC568" s="357"/>
      <c r="BD568" s="357"/>
      <c r="BE568" s="357"/>
      <c r="BF568" s="357"/>
      <c r="BG568" s="357"/>
      <c r="BH568" s="357"/>
      <c r="BI568" s="357"/>
      <c r="BJ568" s="357"/>
      <c r="BK568" s="357"/>
      <c r="BL568" s="357"/>
      <c r="BM568" s="357"/>
      <c r="BN568" s="357"/>
    </row>
    <row r="569" spans="1:66" ht="12.75" customHeight="1" x14ac:dyDescent="0.2">
      <c r="A569" s="372">
        <v>3</v>
      </c>
      <c r="B569" s="348" t="s">
        <v>417</v>
      </c>
      <c r="C569" s="277">
        <f t="shared" ref="C569:C574" si="153">D569+E569+F569+G569+H569+I569+K569+M569+O569+Q569+R569+S569+T569+U569</f>
        <v>262349.30040000001</v>
      </c>
      <c r="D569" s="277"/>
      <c r="E569" s="277"/>
      <c r="F569" s="277"/>
      <c r="G569" s="277"/>
      <c r="H569" s="277"/>
      <c r="I569" s="277"/>
      <c r="J569" s="278"/>
      <c r="K569" s="278"/>
      <c r="L569" s="277"/>
      <c r="M569" s="277"/>
      <c r="N569" s="277"/>
      <c r="O569" s="277"/>
      <c r="P569" s="277"/>
      <c r="Q569" s="277"/>
      <c r="R569" s="277"/>
      <c r="S569" s="277"/>
      <c r="T569" s="266">
        <v>262349.30040000001</v>
      </c>
      <c r="U569" s="277"/>
      <c r="V569" s="483">
        <v>2026</v>
      </c>
    </row>
    <row r="570" spans="1:66" ht="12.75" customHeight="1" x14ac:dyDescent="0.2">
      <c r="A570" s="372">
        <v>4</v>
      </c>
      <c r="B570" s="403" t="s">
        <v>425</v>
      </c>
      <c r="C570" s="277">
        <f t="shared" si="153"/>
        <v>612006.53040000005</v>
      </c>
      <c r="D570" s="279"/>
      <c r="E570" s="279"/>
      <c r="F570" s="279"/>
      <c r="G570" s="279"/>
      <c r="H570" s="279"/>
      <c r="I570" s="279"/>
      <c r="J570" s="319"/>
      <c r="K570" s="319"/>
      <c r="L570" s="279"/>
      <c r="M570" s="279"/>
      <c r="N570" s="279"/>
      <c r="O570" s="279"/>
      <c r="P570" s="279"/>
      <c r="Q570" s="279"/>
      <c r="R570" s="279"/>
      <c r="S570" s="279"/>
      <c r="T570" s="288">
        <v>612006.53040000005</v>
      </c>
      <c r="U570" s="279"/>
      <c r="V570" s="483">
        <v>2026</v>
      </c>
    </row>
    <row r="571" spans="1:66" ht="12.75" customHeight="1" x14ac:dyDescent="0.2">
      <c r="A571" s="372">
        <v>5</v>
      </c>
      <c r="B571" s="403" t="s">
        <v>413</v>
      </c>
      <c r="C571" s="277">
        <f t="shared" si="153"/>
        <v>259648.84440000003</v>
      </c>
      <c r="D571" s="279"/>
      <c r="E571" s="279"/>
      <c r="F571" s="319"/>
      <c r="G571" s="279"/>
      <c r="H571" s="279"/>
      <c r="I571" s="279"/>
      <c r="J571" s="319"/>
      <c r="K571" s="319"/>
      <c r="L571" s="279"/>
      <c r="M571" s="279"/>
      <c r="N571" s="319"/>
      <c r="O571" s="279"/>
      <c r="P571" s="279"/>
      <c r="Q571" s="279"/>
      <c r="R571" s="279"/>
      <c r="S571" s="279"/>
      <c r="T571" s="288">
        <v>259648.84440000003</v>
      </c>
      <c r="U571" s="279"/>
      <c r="V571" s="483">
        <v>2026</v>
      </c>
    </row>
    <row r="572" spans="1:66" ht="12.75" customHeight="1" x14ac:dyDescent="0.2">
      <c r="A572" s="518">
        <v>6</v>
      </c>
      <c r="B572" s="333" t="s">
        <v>739</v>
      </c>
      <c r="C572" s="277">
        <f t="shared" si="153"/>
        <v>1099782.08</v>
      </c>
      <c r="D572" s="279"/>
      <c r="E572" s="279"/>
      <c r="F572" s="279"/>
      <c r="G572" s="279"/>
      <c r="H572" s="279"/>
      <c r="I572" s="279"/>
      <c r="J572" s="319"/>
      <c r="K572" s="319"/>
      <c r="L572" s="279"/>
      <c r="M572" s="279"/>
      <c r="N572" s="279"/>
      <c r="O572" s="279"/>
      <c r="P572" s="279"/>
      <c r="Q572" s="279"/>
      <c r="R572" s="279"/>
      <c r="S572" s="279"/>
      <c r="T572" s="288">
        <v>1099782.08</v>
      </c>
      <c r="U572" s="279"/>
      <c r="V572" s="483">
        <v>2026</v>
      </c>
    </row>
    <row r="573" spans="1:66" ht="12.75" customHeight="1" x14ac:dyDescent="0.2">
      <c r="A573" s="518">
        <v>7</v>
      </c>
      <c r="B573" s="333" t="s">
        <v>751</v>
      </c>
      <c r="C573" s="277">
        <f t="shared" si="153"/>
        <v>1570645.89</v>
      </c>
      <c r="D573" s="279"/>
      <c r="E573" s="279"/>
      <c r="F573" s="279"/>
      <c r="G573" s="279"/>
      <c r="H573" s="279"/>
      <c r="I573" s="279"/>
      <c r="J573" s="319"/>
      <c r="K573" s="319"/>
      <c r="L573" s="279"/>
      <c r="M573" s="279"/>
      <c r="N573" s="279"/>
      <c r="O573" s="279"/>
      <c r="P573" s="279"/>
      <c r="Q573" s="279"/>
      <c r="R573" s="279"/>
      <c r="S573" s="279"/>
      <c r="T573" s="288">
        <v>1570645.89</v>
      </c>
      <c r="U573" s="279"/>
      <c r="V573" s="483">
        <v>2026</v>
      </c>
    </row>
    <row r="574" spans="1:66" ht="12.75" customHeight="1" x14ac:dyDescent="0.2">
      <c r="A574" s="518">
        <v>8</v>
      </c>
      <c r="B574" s="333" t="s">
        <v>741</v>
      </c>
      <c r="C574" s="277">
        <f t="shared" si="153"/>
        <v>1964501.3199999998</v>
      </c>
      <c r="D574" s="279"/>
      <c r="E574" s="279"/>
      <c r="F574" s="279"/>
      <c r="G574" s="279"/>
      <c r="H574" s="279"/>
      <c r="I574" s="279"/>
      <c r="J574" s="319"/>
      <c r="K574" s="319"/>
      <c r="L574" s="279"/>
      <c r="M574" s="279"/>
      <c r="N574" s="279"/>
      <c r="O574" s="279"/>
      <c r="P574" s="279"/>
      <c r="Q574" s="279"/>
      <c r="R574" s="279"/>
      <c r="S574" s="279"/>
      <c r="T574" s="288">
        <v>1964501.3199999998</v>
      </c>
      <c r="U574" s="279"/>
      <c r="V574" s="483">
        <v>2026</v>
      </c>
    </row>
    <row r="575" spans="1:66" ht="12.75" customHeight="1" x14ac:dyDescent="0.2">
      <c r="A575" s="593" t="s">
        <v>1211</v>
      </c>
      <c r="B575" s="593"/>
      <c r="C575" s="220">
        <f>SUM(C567:C574)</f>
        <v>31506332.891633198</v>
      </c>
      <c r="D575" s="220">
        <f t="shared" ref="D575:U575" si="154">SUM(D567:D574)</f>
        <v>0</v>
      </c>
      <c r="E575" s="220">
        <f t="shared" si="154"/>
        <v>0</v>
      </c>
      <c r="F575" s="220">
        <f t="shared" si="154"/>
        <v>0</v>
      </c>
      <c r="G575" s="220">
        <f t="shared" si="154"/>
        <v>0</v>
      </c>
      <c r="H575" s="220">
        <f t="shared" si="154"/>
        <v>0</v>
      </c>
      <c r="I575" s="220">
        <f t="shared" si="154"/>
        <v>0</v>
      </c>
      <c r="J575" s="220">
        <f t="shared" si="154"/>
        <v>0</v>
      </c>
      <c r="K575" s="220">
        <f t="shared" si="154"/>
        <v>0</v>
      </c>
      <c r="L575" s="220">
        <f t="shared" si="154"/>
        <v>0</v>
      </c>
      <c r="M575" s="220">
        <f t="shared" si="154"/>
        <v>25198158.338</v>
      </c>
      <c r="N575" s="220">
        <f t="shared" si="154"/>
        <v>0</v>
      </c>
      <c r="O575" s="220">
        <f t="shared" si="154"/>
        <v>0</v>
      </c>
      <c r="P575" s="220">
        <f t="shared" si="154"/>
        <v>0</v>
      </c>
      <c r="Q575" s="220">
        <f t="shared" si="154"/>
        <v>0</v>
      </c>
      <c r="R575" s="220">
        <f t="shared" si="154"/>
        <v>0</v>
      </c>
      <c r="S575" s="220">
        <f t="shared" si="154"/>
        <v>0</v>
      </c>
      <c r="T575" s="220">
        <f t="shared" si="154"/>
        <v>5768933.9651999995</v>
      </c>
      <c r="U575" s="220">
        <f t="shared" si="154"/>
        <v>539240.58843320003</v>
      </c>
      <c r="V575" s="224"/>
    </row>
    <row r="576" spans="1:66" ht="12.75" customHeight="1" x14ac:dyDescent="0.2">
      <c r="A576" s="372">
        <v>1</v>
      </c>
      <c r="B576" s="403" t="s">
        <v>1200</v>
      </c>
      <c r="C576" s="277">
        <f t="shared" ref="C576:C600" si="155">D576+E576+F576+G576+H576+I576+K576+M576+O576+Q576+R576+S576+T576+U576</f>
        <v>23893527.748506397</v>
      </c>
      <c r="D576" s="279"/>
      <c r="E576" s="279"/>
      <c r="F576" s="279"/>
      <c r="G576" s="279"/>
      <c r="H576" s="279"/>
      <c r="I576" s="279"/>
      <c r="J576" s="319"/>
      <c r="K576" s="319"/>
      <c r="L576" s="279"/>
      <c r="M576" s="279">
        <v>23392919.275999997</v>
      </c>
      <c r="N576" s="279"/>
      <c r="O576" s="279"/>
      <c r="P576" s="279"/>
      <c r="Q576" s="279"/>
      <c r="R576" s="279"/>
      <c r="S576" s="279"/>
      <c r="T576" s="288"/>
      <c r="U576" s="408">
        <f>(D576+E576+F576+G576+H576+I576+M576+O576+Q576+R576+S576)*2.14%</f>
        <v>500608.47250639996</v>
      </c>
      <c r="V576" s="484">
        <v>2027</v>
      </c>
      <c r="W576" s="357"/>
      <c r="X576" s="357"/>
      <c r="Y576" s="357"/>
      <c r="Z576" s="357"/>
      <c r="AA576" s="357"/>
      <c r="AB576" s="357"/>
      <c r="AC576" s="357"/>
      <c r="AD576" s="357"/>
      <c r="AE576" s="357"/>
      <c r="AF576" s="357"/>
      <c r="AG576" s="357"/>
      <c r="AH576" s="357"/>
      <c r="AI576" s="357"/>
      <c r="AJ576" s="357"/>
      <c r="AK576" s="357"/>
      <c r="AL576" s="357"/>
      <c r="AM576" s="357"/>
      <c r="AN576" s="357"/>
      <c r="AO576" s="357"/>
      <c r="AP576" s="357"/>
      <c r="AQ576" s="357"/>
      <c r="AR576" s="357"/>
      <c r="AS576" s="357"/>
      <c r="AT576" s="357"/>
      <c r="AU576" s="357"/>
      <c r="AV576" s="357"/>
      <c r="AW576" s="357"/>
      <c r="AX576" s="357"/>
      <c r="AY576" s="357"/>
      <c r="AZ576" s="357"/>
      <c r="BA576" s="357"/>
      <c r="BB576" s="357"/>
      <c r="BC576" s="357"/>
      <c r="BD576" s="357"/>
      <c r="BE576" s="357"/>
      <c r="BF576" s="357"/>
      <c r="BG576" s="357"/>
      <c r="BH576" s="357"/>
      <c r="BI576" s="357"/>
      <c r="BJ576" s="357"/>
      <c r="BK576" s="357"/>
      <c r="BL576" s="357"/>
      <c r="BM576" s="357"/>
      <c r="BN576" s="357"/>
    </row>
    <row r="577" spans="1:66" ht="12.75" customHeight="1" x14ac:dyDescent="0.2">
      <c r="A577" s="372">
        <v>2</v>
      </c>
      <c r="B577" s="360" t="s">
        <v>1792</v>
      </c>
      <c r="C577" s="277">
        <f t="shared" si="155"/>
        <v>10077399.943395477</v>
      </c>
      <c r="D577" s="279"/>
      <c r="E577" s="279"/>
      <c r="F577" s="279"/>
      <c r="G577" s="279"/>
      <c r="H577" s="279"/>
      <c r="I577" s="279"/>
      <c r="J577" s="319"/>
      <c r="K577" s="319"/>
      <c r="L577" s="279"/>
      <c r="M577" s="279">
        <v>9355603.4985269997</v>
      </c>
      <c r="N577" s="279"/>
      <c r="O577" s="279"/>
      <c r="P577" s="279"/>
      <c r="Q577" s="279"/>
      <c r="R577" s="279"/>
      <c r="S577" s="279"/>
      <c r="T577" s="288">
        <v>521586.53</v>
      </c>
      <c r="U577" s="408">
        <f>(D577+E577+F577+G577+H577+I577+M577+O577+Q577+R577+S577)*2.14%</f>
        <v>200209.91486847782</v>
      </c>
      <c r="V577" s="484">
        <v>2027</v>
      </c>
      <c r="W577" s="357"/>
      <c r="X577" s="357"/>
      <c r="Y577" s="357"/>
      <c r="Z577" s="357"/>
      <c r="AA577" s="357"/>
      <c r="AB577" s="357"/>
      <c r="AC577" s="357"/>
      <c r="AD577" s="357"/>
      <c r="AE577" s="357"/>
      <c r="AF577" s="357"/>
      <c r="AG577" s="357"/>
      <c r="AH577" s="357"/>
      <c r="AI577" s="357"/>
      <c r="AJ577" s="357"/>
      <c r="AK577" s="357"/>
      <c r="AL577" s="357"/>
      <c r="AM577" s="357"/>
      <c r="AN577" s="357"/>
      <c r="AO577" s="357"/>
      <c r="AP577" s="357"/>
      <c r="AQ577" s="357"/>
      <c r="AR577" s="357"/>
      <c r="AS577" s="357"/>
      <c r="AT577" s="357"/>
      <c r="AU577" s="357"/>
      <c r="AV577" s="357"/>
      <c r="AW577" s="357"/>
      <c r="AX577" s="357"/>
      <c r="AY577" s="357"/>
      <c r="AZ577" s="357"/>
      <c r="BA577" s="357"/>
      <c r="BB577" s="357"/>
      <c r="BC577" s="357"/>
      <c r="BD577" s="357"/>
      <c r="BE577" s="357"/>
      <c r="BF577" s="357"/>
      <c r="BG577" s="357"/>
      <c r="BH577" s="357"/>
      <c r="BI577" s="357"/>
      <c r="BJ577" s="357"/>
      <c r="BK577" s="357"/>
      <c r="BL577" s="357"/>
      <c r="BM577" s="357"/>
      <c r="BN577" s="357"/>
    </row>
    <row r="578" spans="1:66" ht="12.75" customHeight="1" x14ac:dyDescent="0.2">
      <c r="A578" s="373">
        <v>3</v>
      </c>
      <c r="B578" s="447" t="s">
        <v>425</v>
      </c>
      <c r="C578" s="277">
        <f t="shared" si="155"/>
        <v>16519321.824748572</v>
      </c>
      <c r="D578" s="279"/>
      <c r="E578" s="279"/>
      <c r="F578" s="279"/>
      <c r="G578" s="279"/>
      <c r="H578" s="279"/>
      <c r="I578" s="279"/>
      <c r="J578" s="319"/>
      <c r="K578" s="319"/>
      <c r="L578" s="279"/>
      <c r="M578" s="279">
        <v>16173215.023251001</v>
      </c>
      <c r="N578" s="279"/>
      <c r="O578" s="279"/>
      <c r="P578" s="279"/>
      <c r="Q578" s="279"/>
      <c r="R578" s="279"/>
      <c r="S578" s="279"/>
      <c r="T578" s="288"/>
      <c r="U578" s="408">
        <f>(D578+E578+F578+G578+H578+I578+M578+O578+Q578+R578+S578)*2.14%</f>
        <v>346106.80149757146</v>
      </c>
      <c r="V578" s="484">
        <v>2027</v>
      </c>
      <c r="W578" s="512"/>
      <c r="X578" s="512"/>
      <c r="Y578" s="512"/>
      <c r="Z578" s="512"/>
      <c r="AA578" s="512"/>
      <c r="AB578" s="512"/>
      <c r="AC578" s="512"/>
      <c r="AD578" s="512"/>
      <c r="AE578" s="512"/>
      <c r="AF578" s="512"/>
      <c r="AG578" s="512"/>
      <c r="AH578" s="512"/>
      <c r="AI578" s="512"/>
      <c r="AJ578" s="512"/>
      <c r="AK578" s="512"/>
      <c r="AL578" s="512"/>
      <c r="AM578" s="512"/>
      <c r="AN578" s="512"/>
      <c r="AO578" s="512"/>
      <c r="AP578" s="512"/>
      <c r="AQ578" s="512"/>
      <c r="AR578" s="512"/>
      <c r="AS578" s="512"/>
      <c r="AT578" s="512"/>
      <c r="AU578" s="512"/>
      <c r="AV578" s="512"/>
      <c r="AW578" s="512"/>
      <c r="AX578" s="512"/>
      <c r="AY578" s="512"/>
      <c r="AZ578" s="512"/>
      <c r="BA578" s="512"/>
      <c r="BB578" s="512"/>
      <c r="BC578" s="512"/>
      <c r="BD578" s="512"/>
      <c r="BE578" s="512"/>
      <c r="BF578" s="512"/>
      <c r="BG578" s="512"/>
      <c r="BH578" s="512"/>
      <c r="BI578" s="512"/>
      <c r="BJ578" s="512"/>
      <c r="BK578" s="512"/>
      <c r="BL578" s="512"/>
      <c r="BM578" s="512"/>
      <c r="BN578" s="512"/>
    </row>
    <row r="579" spans="1:66" ht="12.75" customHeight="1" x14ac:dyDescent="0.2">
      <c r="A579" s="372">
        <v>4</v>
      </c>
      <c r="B579" s="348" t="s">
        <v>735</v>
      </c>
      <c r="C579" s="277">
        <f t="shared" si="155"/>
        <v>866611.35749999993</v>
      </c>
      <c r="D579" s="277"/>
      <c r="E579" s="277"/>
      <c r="F579" s="277"/>
      <c r="G579" s="277"/>
      <c r="H579" s="277"/>
      <c r="I579" s="277"/>
      <c r="J579" s="278"/>
      <c r="K579" s="278"/>
      <c r="L579" s="277"/>
      <c r="M579" s="277"/>
      <c r="N579" s="277"/>
      <c r="O579" s="277"/>
      <c r="P579" s="277"/>
      <c r="Q579" s="277"/>
      <c r="R579" s="277"/>
      <c r="S579" s="277"/>
      <c r="T579" s="266">
        <v>866611.35749999993</v>
      </c>
      <c r="U579" s="277"/>
      <c r="V579" s="484">
        <v>2027</v>
      </c>
    </row>
    <row r="580" spans="1:66" ht="12.75" customHeight="1" x14ac:dyDescent="0.2">
      <c r="A580" s="373">
        <v>5</v>
      </c>
      <c r="B580" s="348" t="s">
        <v>721</v>
      </c>
      <c r="C580" s="277">
        <f t="shared" si="155"/>
        <v>329518.11479999998</v>
      </c>
      <c r="D580" s="277"/>
      <c r="E580" s="277"/>
      <c r="F580" s="277"/>
      <c r="G580" s="277"/>
      <c r="H580" s="277"/>
      <c r="I580" s="277"/>
      <c r="J580" s="278"/>
      <c r="K580" s="278"/>
      <c r="L580" s="277"/>
      <c r="M580" s="277"/>
      <c r="N580" s="277"/>
      <c r="O580" s="277"/>
      <c r="P580" s="277"/>
      <c r="Q580" s="277"/>
      <c r="R580" s="277"/>
      <c r="S580" s="277"/>
      <c r="T580" s="266">
        <v>329518.11479999998</v>
      </c>
      <c r="U580" s="277"/>
      <c r="V580" s="484">
        <v>2027</v>
      </c>
    </row>
    <row r="581" spans="1:66" ht="12.75" customHeight="1" x14ac:dyDescent="0.2">
      <c r="A581" s="372">
        <v>6</v>
      </c>
      <c r="B581" s="348" t="s">
        <v>725</v>
      </c>
      <c r="C581" s="277">
        <f t="shared" si="155"/>
        <v>899662.77</v>
      </c>
      <c r="D581" s="277"/>
      <c r="E581" s="277"/>
      <c r="F581" s="277"/>
      <c r="G581" s="277"/>
      <c r="H581" s="277"/>
      <c r="I581" s="277"/>
      <c r="J581" s="278"/>
      <c r="K581" s="278"/>
      <c r="L581" s="277"/>
      <c r="M581" s="277"/>
      <c r="N581" s="277"/>
      <c r="O581" s="277"/>
      <c r="P581" s="277"/>
      <c r="Q581" s="277"/>
      <c r="R581" s="277"/>
      <c r="S581" s="277"/>
      <c r="T581" s="266">
        <v>899662.77</v>
      </c>
      <c r="U581" s="277"/>
      <c r="V581" s="484">
        <v>2027</v>
      </c>
    </row>
    <row r="582" spans="1:66" ht="12.75" customHeight="1" x14ac:dyDescent="0.2">
      <c r="A582" s="373">
        <v>7</v>
      </c>
      <c r="B582" s="348" t="s">
        <v>733</v>
      </c>
      <c r="C582" s="277">
        <f t="shared" si="155"/>
        <v>638149.06999999995</v>
      </c>
      <c r="D582" s="277"/>
      <c r="E582" s="277"/>
      <c r="F582" s="277"/>
      <c r="G582" s="277"/>
      <c r="H582" s="277"/>
      <c r="I582" s="277"/>
      <c r="J582" s="278"/>
      <c r="K582" s="278"/>
      <c r="L582" s="277"/>
      <c r="M582" s="277"/>
      <c r="N582" s="277"/>
      <c r="O582" s="277"/>
      <c r="P582" s="277"/>
      <c r="Q582" s="277"/>
      <c r="R582" s="277"/>
      <c r="S582" s="277"/>
      <c r="T582" s="266">
        <v>638149.06999999995</v>
      </c>
      <c r="U582" s="277"/>
      <c r="V582" s="484">
        <v>2027</v>
      </c>
    </row>
    <row r="583" spans="1:66" ht="12.75" customHeight="1" x14ac:dyDescent="0.2">
      <c r="A583" s="372">
        <v>8</v>
      </c>
      <c r="B583" s="348" t="s">
        <v>729</v>
      </c>
      <c r="C583" s="277">
        <f t="shared" si="155"/>
        <v>644430.68999999994</v>
      </c>
      <c r="D583" s="277"/>
      <c r="E583" s="277"/>
      <c r="F583" s="277"/>
      <c r="G583" s="277"/>
      <c r="H583" s="277"/>
      <c r="I583" s="277"/>
      <c r="J583" s="278"/>
      <c r="K583" s="278"/>
      <c r="L583" s="277"/>
      <c r="M583" s="277"/>
      <c r="N583" s="277"/>
      <c r="O583" s="277"/>
      <c r="P583" s="277"/>
      <c r="Q583" s="277"/>
      <c r="R583" s="277"/>
      <c r="S583" s="277"/>
      <c r="T583" s="266">
        <v>644430.68999999994</v>
      </c>
      <c r="U583" s="277"/>
      <c r="V583" s="484">
        <v>2027</v>
      </c>
    </row>
    <row r="584" spans="1:66" ht="12.75" customHeight="1" x14ac:dyDescent="0.2">
      <c r="A584" s="373">
        <v>9</v>
      </c>
      <c r="B584" s="348" t="s">
        <v>747</v>
      </c>
      <c r="C584" s="277">
        <f t="shared" si="155"/>
        <v>949809.45</v>
      </c>
      <c r="D584" s="277"/>
      <c r="E584" s="277"/>
      <c r="F584" s="277"/>
      <c r="G584" s="277"/>
      <c r="H584" s="277"/>
      <c r="I584" s="277"/>
      <c r="J584" s="278"/>
      <c r="K584" s="278"/>
      <c r="L584" s="277"/>
      <c r="M584" s="277"/>
      <c r="N584" s="277"/>
      <c r="O584" s="277"/>
      <c r="P584" s="277"/>
      <c r="Q584" s="277"/>
      <c r="R584" s="277"/>
      <c r="S584" s="277"/>
      <c r="T584" s="266">
        <v>949809.45</v>
      </c>
      <c r="U584" s="277"/>
      <c r="V584" s="484">
        <v>2027</v>
      </c>
    </row>
    <row r="585" spans="1:66" ht="12.75" customHeight="1" x14ac:dyDescent="0.2">
      <c r="A585" s="372">
        <v>10</v>
      </c>
      <c r="B585" s="348" t="s">
        <v>727</v>
      </c>
      <c r="C585" s="277">
        <f t="shared" si="155"/>
        <v>869866.67249999999</v>
      </c>
      <c r="D585" s="277"/>
      <c r="E585" s="277"/>
      <c r="F585" s="277"/>
      <c r="G585" s="277"/>
      <c r="H585" s="277"/>
      <c r="I585" s="277"/>
      <c r="J585" s="278"/>
      <c r="K585" s="278"/>
      <c r="L585" s="277"/>
      <c r="M585" s="277"/>
      <c r="N585" s="277"/>
      <c r="O585" s="277"/>
      <c r="P585" s="277"/>
      <c r="Q585" s="277"/>
      <c r="R585" s="277"/>
      <c r="S585" s="277"/>
      <c r="T585" s="266">
        <v>869866.67249999999</v>
      </c>
      <c r="U585" s="277"/>
      <c r="V585" s="484">
        <v>2027</v>
      </c>
    </row>
    <row r="586" spans="1:66" ht="12.75" customHeight="1" x14ac:dyDescent="0.2">
      <c r="A586" s="373">
        <v>11</v>
      </c>
      <c r="B586" s="348" t="s">
        <v>737</v>
      </c>
      <c r="C586" s="277">
        <f t="shared" si="155"/>
        <v>229888.10880000005</v>
      </c>
      <c r="D586" s="277"/>
      <c r="E586" s="277"/>
      <c r="F586" s="277"/>
      <c r="G586" s="277"/>
      <c r="H586" s="277"/>
      <c r="I586" s="277"/>
      <c r="J586" s="278"/>
      <c r="K586" s="278"/>
      <c r="L586" s="277"/>
      <c r="M586" s="277"/>
      <c r="N586" s="277"/>
      <c r="O586" s="277"/>
      <c r="P586" s="277"/>
      <c r="Q586" s="277"/>
      <c r="R586" s="277"/>
      <c r="S586" s="277"/>
      <c r="T586" s="266">
        <v>229888.10880000005</v>
      </c>
      <c r="U586" s="277"/>
      <c r="V586" s="484">
        <v>2027</v>
      </c>
    </row>
    <row r="587" spans="1:66" ht="12.75" customHeight="1" x14ac:dyDescent="0.2">
      <c r="A587" s="372">
        <v>12</v>
      </c>
      <c r="B587" s="348" t="s">
        <v>753</v>
      </c>
      <c r="C587" s="277">
        <f t="shared" si="155"/>
        <v>1315611.2</v>
      </c>
      <c r="D587" s="277"/>
      <c r="E587" s="277"/>
      <c r="F587" s="277"/>
      <c r="G587" s="277"/>
      <c r="H587" s="277"/>
      <c r="I587" s="277"/>
      <c r="J587" s="278"/>
      <c r="K587" s="278"/>
      <c r="L587" s="277"/>
      <c r="M587" s="277"/>
      <c r="N587" s="277"/>
      <c r="O587" s="277"/>
      <c r="P587" s="277"/>
      <c r="Q587" s="277"/>
      <c r="R587" s="277"/>
      <c r="S587" s="277"/>
      <c r="T587" s="266">
        <v>1315611.2</v>
      </c>
      <c r="U587" s="277"/>
      <c r="V587" s="484">
        <v>2027</v>
      </c>
    </row>
    <row r="588" spans="1:66" ht="12.75" customHeight="1" x14ac:dyDescent="0.2">
      <c r="A588" s="373">
        <v>13</v>
      </c>
      <c r="B588" s="348" t="s">
        <v>731</v>
      </c>
      <c r="C588" s="277">
        <f t="shared" si="155"/>
        <v>815124.23250000004</v>
      </c>
      <c r="D588" s="277"/>
      <c r="E588" s="277"/>
      <c r="F588" s="277"/>
      <c r="G588" s="277"/>
      <c r="H588" s="277"/>
      <c r="I588" s="277"/>
      <c r="J588" s="278"/>
      <c r="K588" s="278"/>
      <c r="L588" s="277"/>
      <c r="M588" s="277"/>
      <c r="N588" s="277"/>
      <c r="O588" s="277"/>
      <c r="P588" s="277"/>
      <c r="Q588" s="277"/>
      <c r="R588" s="277"/>
      <c r="S588" s="277"/>
      <c r="T588" s="266">
        <v>815124.23250000004</v>
      </c>
      <c r="U588" s="277"/>
      <c r="V588" s="484">
        <v>2027</v>
      </c>
    </row>
    <row r="589" spans="1:66" ht="12.75" customHeight="1" x14ac:dyDescent="0.2">
      <c r="A589" s="372">
        <v>14</v>
      </c>
      <c r="B589" s="348" t="s">
        <v>723</v>
      </c>
      <c r="C589" s="277">
        <f t="shared" si="155"/>
        <v>484846.32</v>
      </c>
      <c r="D589" s="277"/>
      <c r="E589" s="277"/>
      <c r="F589" s="277"/>
      <c r="G589" s="277"/>
      <c r="H589" s="277"/>
      <c r="I589" s="277"/>
      <c r="J589" s="278"/>
      <c r="K589" s="278"/>
      <c r="L589" s="277"/>
      <c r="M589" s="277"/>
      <c r="N589" s="277"/>
      <c r="O589" s="277"/>
      <c r="P589" s="277"/>
      <c r="Q589" s="277"/>
      <c r="R589" s="277"/>
      <c r="S589" s="277"/>
      <c r="T589" s="266">
        <v>484846.32</v>
      </c>
      <c r="U589" s="277"/>
      <c r="V589" s="484">
        <v>2027</v>
      </c>
    </row>
    <row r="590" spans="1:66" ht="12.75" customHeight="1" x14ac:dyDescent="0.2">
      <c r="A590" s="373">
        <v>15</v>
      </c>
      <c r="B590" s="348" t="s">
        <v>745</v>
      </c>
      <c r="C590" s="277">
        <f t="shared" si="155"/>
        <v>298989.93080000003</v>
      </c>
      <c r="D590" s="277"/>
      <c r="E590" s="277"/>
      <c r="F590" s="277"/>
      <c r="G590" s="277"/>
      <c r="H590" s="277"/>
      <c r="I590" s="277"/>
      <c r="J590" s="278"/>
      <c r="K590" s="278"/>
      <c r="L590" s="277"/>
      <c r="M590" s="277"/>
      <c r="N590" s="277"/>
      <c r="O590" s="277"/>
      <c r="P590" s="277"/>
      <c r="Q590" s="277"/>
      <c r="R590" s="277"/>
      <c r="S590" s="277"/>
      <c r="T590" s="266">
        <v>298989.93080000003</v>
      </c>
      <c r="U590" s="277"/>
      <c r="V590" s="484">
        <v>2027</v>
      </c>
    </row>
    <row r="591" spans="1:66" ht="12.75" customHeight="1" x14ac:dyDescent="0.2">
      <c r="A591" s="372">
        <v>16</v>
      </c>
      <c r="B591" s="348" t="s">
        <v>749</v>
      </c>
      <c r="C591" s="277">
        <f t="shared" si="155"/>
        <v>342303.14</v>
      </c>
      <c r="D591" s="277"/>
      <c r="E591" s="277"/>
      <c r="F591" s="277"/>
      <c r="G591" s="277"/>
      <c r="H591" s="277"/>
      <c r="I591" s="277"/>
      <c r="J591" s="278"/>
      <c r="K591" s="278"/>
      <c r="L591" s="277"/>
      <c r="M591" s="277"/>
      <c r="N591" s="277"/>
      <c r="O591" s="277"/>
      <c r="P591" s="277"/>
      <c r="Q591" s="277"/>
      <c r="R591" s="277"/>
      <c r="S591" s="277"/>
      <c r="T591" s="266">
        <v>342303.14</v>
      </c>
      <c r="U591" s="277"/>
      <c r="V591" s="484">
        <v>2027</v>
      </c>
    </row>
    <row r="592" spans="1:66" ht="12.75" customHeight="1" x14ac:dyDescent="0.2">
      <c r="A592" s="373">
        <v>17</v>
      </c>
      <c r="B592" s="348" t="s">
        <v>743</v>
      </c>
      <c r="C592" s="277">
        <f t="shared" si="155"/>
        <v>288076.89999999997</v>
      </c>
      <c r="D592" s="277"/>
      <c r="E592" s="277"/>
      <c r="F592" s="277"/>
      <c r="G592" s="277"/>
      <c r="H592" s="277"/>
      <c r="I592" s="277"/>
      <c r="J592" s="278"/>
      <c r="K592" s="278"/>
      <c r="L592" s="277"/>
      <c r="M592" s="277"/>
      <c r="N592" s="277"/>
      <c r="O592" s="277"/>
      <c r="P592" s="277"/>
      <c r="Q592" s="277"/>
      <c r="R592" s="277"/>
      <c r="S592" s="277"/>
      <c r="T592" s="266">
        <v>288076.89999999997</v>
      </c>
      <c r="U592" s="277"/>
      <c r="V592" s="484">
        <v>2027</v>
      </c>
    </row>
    <row r="593" spans="1:66" ht="12.75" customHeight="1" x14ac:dyDescent="0.2">
      <c r="A593" s="518">
        <v>18</v>
      </c>
      <c r="B593" s="172" t="s">
        <v>1075</v>
      </c>
      <c r="C593" s="277">
        <f t="shared" si="155"/>
        <v>651100.5</v>
      </c>
      <c r="D593" s="277"/>
      <c r="E593" s="277"/>
      <c r="F593" s="277"/>
      <c r="G593" s="277"/>
      <c r="H593" s="277"/>
      <c r="I593" s="277"/>
      <c r="J593" s="278"/>
      <c r="K593" s="278"/>
      <c r="L593" s="277"/>
      <c r="M593" s="277"/>
      <c r="N593" s="277"/>
      <c r="O593" s="277"/>
      <c r="P593" s="277"/>
      <c r="Q593" s="277"/>
      <c r="R593" s="277"/>
      <c r="S593" s="278"/>
      <c r="T593" s="266">
        <v>651100.5</v>
      </c>
      <c r="U593" s="277"/>
      <c r="V593" s="484">
        <v>2027</v>
      </c>
    </row>
    <row r="594" spans="1:66" ht="12.75" customHeight="1" x14ac:dyDescent="0.2">
      <c r="A594" s="516">
        <v>19</v>
      </c>
      <c r="B594" s="172" t="s">
        <v>1071</v>
      </c>
      <c r="C594" s="277">
        <f t="shared" si="155"/>
        <v>1074094.02</v>
      </c>
      <c r="D594" s="277"/>
      <c r="E594" s="277"/>
      <c r="F594" s="277"/>
      <c r="G594" s="277"/>
      <c r="H594" s="277"/>
      <c r="I594" s="277"/>
      <c r="J594" s="278"/>
      <c r="K594" s="278"/>
      <c r="L594" s="277"/>
      <c r="M594" s="277"/>
      <c r="N594" s="277"/>
      <c r="O594" s="277"/>
      <c r="P594" s="277"/>
      <c r="Q594" s="277"/>
      <c r="R594" s="277"/>
      <c r="S594" s="278"/>
      <c r="T594" s="266">
        <v>1074094.02</v>
      </c>
      <c r="U594" s="277"/>
      <c r="V594" s="484">
        <v>2027</v>
      </c>
    </row>
    <row r="595" spans="1:66" ht="12.75" customHeight="1" x14ac:dyDescent="0.2">
      <c r="A595" s="518">
        <v>20</v>
      </c>
      <c r="B595" s="172" t="s">
        <v>1085</v>
      </c>
      <c r="C595" s="277">
        <f t="shared" si="155"/>
        <v>1047701.3</v>
      </c>
      <c r="D595" s="277"/>
      <c r="E595" s="277"/>
      <c r="F595" s="277"/>
      <c r="G595" s="277"/>
      <c r="H595" s="277"/>
      <c r="I595" s="277"/>
      <c r="J595" s="278"/>
      <c r="K595" s="278"/>
      <c r="L595" s="277"/>
      <c r="M595" s="277"/>
      <c r="N595" s="277"/>
      <c r="O595" s="277"/>
      <c r="P595" s="277"/>
      <c r="Q595" s="277"/>
      <c r="R595" s="277"/>
      <c r="S595" s="278"/>
      <c r="T595" s="266">
        <v>1047701.3</v>
      </c>
      <c r="U595" s="277"/>
      <c r="V595" s="484">
        <v>2027</v>
      </c>
    </row>
    <row r="596" spans="1:66" ht="12.75" customHeight="1" x14ac:dyDescent="0.2">
      <c r="A596" s="516">
        <v>21</v>
      </c>
      <c r="B596" s="172" t="s">
        <v>1083</v>
      </c>
      <c r="C596" s="277">
        <f t="shared" si="155"/>
        <v>569933.5</v>
      </c>
      <c r="D596" s="277"/>
      <c r="E596" s="277"/>
      <c r="F596" s="277"/>
      <c r="G596" s="277"/>
      <c r="H596" s="277"/>
      <c r="I596" s="277"/>
      <c r="J596" s="278"/>
      <c r="K596" s="278"/>
      <c r="L596" s="277"/>
      <c r="M596" s="277"/>
      <c r="N596" s="277"/>
      <c r="O596" s="277"/>
      <c r="P596" s="277"/>
      <c r="Q596" s="277"/>
      <c r="R596" s="277"/>
      <c r="S596" s="278"/>
      <c r="T596" s="266">
        <v>569933.5</v>
      </c>
      <c r="U596" s="277"/>
      <c r="V596" s="484">
        <v>2027</v>
      </c>
    </row>
    <row r="597" spans="1:66" ht="12.75" customHeight="1" x14ac:dyDescent="0.2">
      <c r="A597" s="518">
        <v>22</v>
      </c>
      <c r="B597" s="172" t="s">
        <v>1087</v>
      </c>
      <c r="C597" s="277">
        <f t="shared" si="155"/>
        <v>566404.5</v>
      </c>
      <c r="D597" s="277"/>
      <c r="E597" s="277"/>
      <c r="F597" s="277"/>
      <c r="G597" s="277"/>
      <c r="H597" s="277"/>
      <c r="I597" s="277"/>
      <c r="J597" s="278"/>
      <c r="K597" s="278"/>
      <c r="L597" s="277"/>
      <c r="M597" s="277"/>
      <c r="N597" s="277"/>
      <c r="O597" s="277"/>
      <c r="P597" s="277"/>
      <c r="Q597" s="277"/>
      <c r="R597" s="277"/>
      <c r="S597" s="278"/>
      <c r="T597" s="266">
        <v>566404.5</v>
      </c>
      <c r="U597" s="277"/>
      <c r="V597" s="484">
        <v>2027</v>
      </c>
    </row>
    <row r="598" spans="1:66" ht="12.75" customHeight="1" x14ac:dyDescent="0.2">
      <c r="A598" s="516">
        <v>23</v>
      </c>
      <c r="B598" s="172" t="s">
        <v>1077</v>
      </c>
      <c r="C598" s="277">
        <f t="shared" si="155"/>
        <v>563531.52000000002</v>
      </c>
      <c r="D598" s="277"/>
      <c r="E598" s="277"/>
      <c r="F598" s="277"/>
      <c r="G598" s="277"/>
      <c r="H598" s="277"/>
      <c r="I598" s="277"/>
      <c r="J598" s="278"/>
      <c r="K598" s="278"/>
      <c r="L598" s="277"/>
      <c r="M598" s="277"/>
      <c r="N598" s="277"/>
      <c r="O598" s="277"/>
      <c r="P598" s="277"/>
      <c r="Q598" s="277"/>
      <c r="R598" s="277"/>
      <c r="S598" s="278"/>
      <c r="T598" s="266">
        <v>563531.52000000002</v>
      </c>
      <c r="U598" s="277"/>
      <c r="V598" s="484">
        <v>2027</v>
      </c>
    </row>
    <row r="599" spans="1:66" ht="12.75" customHeight="1" x14ac:dyDescent="0.2">
      <c r="A599" s="518">
        <v>24</v>
      </c>
      <c r="B599" s="172" t="s">
        <v>1079</v>
      </c>
      <c r="C599" s="277">
        <f t="shared" si="155"/>
        <v>512024.4</v>
      </c>
      <c r="D599" s="277"/>
      <c r="E599" s="277"/>
      <c r="F599" s="277"/>
      <c r="G599" s="277"/>
      <c r="H599" s="277"/>
      <c r="I599" s="277"/>
      <c r="J599" s="278"/>
      <c r="K599" s="278"/>
      <c r="L599" s="277"/>
      <c r="M599" s="277"/>
      <c r="N599" s="277"/>
      <c r="O599" s="277"/>
      <c r="P599" s="277"/>
      <c r="Q599" s="277"/>
      <c r="R599" s="277"/>
      <c r="S599" s="278"/>
      <c r="T599" s="266">
        <v>512024.4</v>
      </c>
      <c r="U599" s="277"/>
      <c r="V599" s="484">
        <v>2027</v>
      </c>
    </row>
    <row r="600" spans="1:66" ht="12.75" customHeight="1" x14ac:dyDescent="0.2">
      <c r="A600" s="516">
        <v>25</v>
      </c>
      <c r="B600" s="172" t="s">
        <v>1073</v>
      </c>
      <c r="C600" s="277">
        <f t="shared" si="155"/>
        <v>1047477.0900000001</v>
      </c>
      <c r="D600" s="277"/>
      <c r="E600" s="277"/>
      <c r="F600" s="277"/>
      <c r="G600" s="277"/>
      <c r="H600" s="277"/>
      <c r="I600" s="277"/>
      <c r="J600" s="278"/>
      <c r="K600" s="278"/>
      <c r="L600" s="277"/>
      <c r="M600" s="277"/>
      <c r="N600" s="277"/>
      <c r="O600" s="277"/>
      <c r="P600" s="277"/>
      <c r="Q600" s="277"/>
      <c r="R600" s="277"/>
      <c r="S600" s="278"/>
      <c r="T600" s="266">
        <v>1047477.0900000001</v>
      </c>
      <c r="U600" s="277"/>
      <c r="V600" s="484">
        <v>2027</v>
      </c>
    </row>
    <row r="601" spans="1:66" ht="12.75" customHeight="1" x14ac:dyDescent="0.2">
      <c r="A601" s="593" t="s">
        <v>1212</v>
      </c>
      <c r="B601" s="593"/>
      <c r="C601" s="220">
        <f>SUM(C576:C600)</f>
        <v>65495404.303550467</v>
      </c>
      <c r="D601" s="220">
        <f t="shared" ref="D601:U601" si="156">SUM(D576:D600)</f>
        <v>0</v>
      </c>
      <c r="E601" s="220">
        <f t="shared" si="156"/>
        <v>0</v>
      </c>
      <c r="F601" s="220">
        <f t="shared" si="156"/>
        <v>0</v>
      </c>
      <c r="G601" s="220">
        <f t="shared" si="156"/>
        <v>0</v>
      </c>
      <c r="H601" s="220">
        <f t="shared" si="156"/>
        <v>0</v>
      </c>
      <c r="I601" s="220">
        <f t="shared" si="156"/>
        <v>0</v>
      </c>
      <c r="J601" s="220">
        <f t="shared" si="156"/>
        <v>0</v>
      </c>
      <c r="K601" s="220">
        <f t="shared" si="156"/>
        <v>0</v>
      </c>
      <c r="L601" s="220">
        <f t="shared" si="156"/>
        <v>0</v>
      </c>
      <c r="M601" s="220">
        <f t="shared" si="156"/>
        <v>48921737.797777995</v>
      </c>
      <c r="N601" s="220">
        <f t="shared" si="156"/>
        <v>0</v>
      </c>
      <c r="O601" s="220">
        <f t="shared" si="156"/>
        <v>0</v>
      </c>
      <c r="P601" s="220">
        <f t="shared" si="156"/>
        <v>0</v>
      </c>
      <c r="Q601" s="220">
        <f t="shared" si="156"/>
        <v>0</v>
      </c>
      <c r="R601" s="220">
        <f t="shared" si="156"/>
        <v>0</v>
      </c>
      <c r="S601" s="220">
        <f t="shared" si="156"/>
        <v>0</v>
      </c>
      <c r="T601" s="220">
        <f t="shared" si="156"/>
        <v>15526741.3169</v>
      </c>
      <c r="U601" s="220">
        <f t="shared" si="156"/>
        <v>1046925.1888724493</v>
      </c>
      <c r="V601" s="224"/>
    </row>
    <row r="602" spans="1:66" ht="12.75" customHeight="1" x14ac:dyDescent="0.2">
      <c r="A602" s="591" t="s">
        <v>84</v>
      </c>
      <c r="B602" s="591"/>
      <c r="C602" s="72">
        <f t="shared" ref="C602:U602" si="157">C566+C575+C601</f>
        <v>141514569.68997568</v>
      </c>
      <c r="D602" s="72">
        <f t="shared" si="157"/>
        <v>1426318</v>
      </c>
      <c r="E602" s="72">
        <f t="shared" si="157"/>
        <v>2249363.2000000002</v>
      </c>
      <c r="F602" s="72">
        <f t="shared" si="157"/>
        <v>0</v>
      </c>
      <c r="G602" s="72">
        <f t="shared" si="157"/>
        <v>0</v>
      </c>
      <c r="H602" s="72">
        <f t="shared" si="157"/>
        <v>1902119.5</v>
      </c>
      <c r="I602" s="72">
        <f t="shared" si="157"/>
        <v>353808</v>
      </c>
      <c r="J602" s="72">
        <f t="shared" si="157"/>
        <v>0</v>
      </c>
      <c r="K602" s="72">
        <f t="shared" si="157"/>
        <v>0</v>
      </c>
      <c r="L602" s="72">
        <f t="shared" si="157"/>
        <v>0</v>
      </c>
      <c r="M602" s="72">
        <f t="shared" si="157"/>
        <v>102830813.71577799</v>
      </c>
      <c r="N602" s="72">
        <f t="shared" si="157"/>
        <v>0</v>
      </c>
      <c r="O602" s="72">
        <f t="shared" si="157"/>
        <v>0</v>
      </c>
      <c r="P602" s="72">
        <f t="shared" si="157"/>
        <v>0</v>
      </c>
      <c r="Q602" s="72">
        <f t="shared" si="157"/>
        <v>1684830</v>
      </c>
      <c r="R602" s="72">
        <f t="shared" si="157"/>
        <v>1312925</v>
      </c>
      <c r="S602" s="72">
        <f t="shared" si="157"/>
        <v>1701751.3</v>
      </c>
      <c r="T602" s="154">
        <f t="shared" si="157"/>
        <v>25906591.41</v>
      </c>
      <c r="U602" s="72">
        <f t="shared" si="157"/>
        <v>2146049.5641976492</v>
      </c>
      <c r="V602" s="73"/>
    </row>
    <row r="603" spans="1:66" ht="12.75" customHeight="1" x14ac:dyDescent="0.2">
      <c r="A603" s="677" t="s">
        <v>93</v>
      </c>
      <c r="B603" s="677"/>
      <c r="C603" s="408"/>
      <c r="D603" s="409"/>
      <c r="E603" s="409"/>
      <c r="F603" s="409"/>
      <c r="G603" s="409"/>
      <c r="H603" s="409"/>
      <c r="I603" s="409"/>
      <c r="J603" s="409"/>
      <c r="K603" s="409"/>
      <c r="L603" s="482"/>
      <c r="M603" s="409"/>
      <c r="N603" s="409"/>
      <c r="O603" s="481"/>
      <c r="P603" s="648"/>
      <c r="Q603" s="409"/>
      <c r="R603" s="409"/>
      <c r="S603" s="409"/>
      <c r="T603" s="408"/>
      <c r="U603" s="409"/>
      <c r="V603" s="483"/>
    </row>
    <row r="604" spans="1:66" ht="12.75" customHeight="1" x14ac:dyDescent="0.2">
      <c r="A604" s="372">
        <v>1</v>
      </c>
      <c r="B604" s="411" t="s">
        <v>1776</v>
      </c>
      <c r="C604" s="277">
        <f t="shared" ref="C604:C620" si="158">D604+E604+F604+G604+H604+I604+K604+M604+O604+Q604+R604+S604+T604+U604</f>
        <v>21030.81</v>
      </c>
      <c r="D604" s="277"/>
      <c r="E604" s="277"/>
      <c r="F604" s="277"/>
      <c r="G604" s="277"/>
      <c r="H604" s="277"/>
      <c r="I604" s="277"/>
      <c r="J604" s="277"/>
      <c r="K604" s="277"/>
      <c r="L604" s="277"/>
      <c r="M604" s="277"/>
      <c r="N604" s="277"/>
      <c r="O604" s="277"/>
      <c r="P604" s="277"/>
      <c r="Q604" s="277"/>
      <c r="R604" s="277"/>
      <c r="S604" s="277"/>
      <c r="T604" s="266">
        <v>21030.81</v>
      </c>
      <c r="U604" s="408"/>
      <c r="V604" s="483">
        <v>2025</v>
      </c>
    </row>
    <row r="605" spans="1:66" ht="12.75" customHeight="1" x14ac:dyDescent="0.2">
      <c r="A605" s="372">
        <f t="shared" ref="A605:A644" si="159">A604+1</f>
        <v>2</v>
      </c>
      <c r="B605" s="348" t="s">
        <v>1604</v>
      </c>
      <c r="C605" s="277">
        <f t="shared" si="158"/>
        <v>5327067.4325240003</v>
      </c>
      <c r="D605" s="277"/>
      <c r="E605" s="277"/>
      <c r="F605" s="277"/>
      <c r="G605" s="277"/>
      <c r="H605" s="277"/>
      <c r="I605" s="277"/>
      <c r="J605" s="277"/>
      <c r="K605" s="277"/>
      <c r="L605" s="277"/>
      <c r="M605" s="277">
        <v>5215456.66</v>
      </c>
      <c r="N605" s="277"/>
      <c r="O605" s="277"/>
      <c r="P605" s="277"/>
      <c r="Q605" s="277"/>
      <c r="R605" s="277"/>
      <c r="S605" s="277"/>
      <c r="T605" s="266"/>
      <c r="U605" s="408">
        <f>(D605+E605+F605+G605+H605+I605+M605+O605+Q605+R605+S605)*2.14%</f>
        <v>111610.77252400001</v>
      </c>
      <c r="V605" s="483">
        <v>2025</v>
      </c>
    </row>
    <row r="606" spans="1:66" ht="12.75" customHeight="1" x14ac:dyDescent="0.2">
      <c r="A606" s="455">
        <v>3</v>
      </c>
      <c r="B606" s="551" t="s">
        <v>1608</v>
      </c>
      <c r="C606" s="277">
        <f t="shared" si="158"/>
        <v>8385.27</v>
      </c>
      <c r="D606" s="460"/>
      <c r="E606" s="460"/>
      <c r="F606" s="460"/>
      <c r="G606" s="460"/>
      <c r="H606" s="460"/>
      <c r="I606" s="460"/>
      <c r="J606" s="460"/>
      <c r="K606" s="460"/>
      <c r="L606" s="460"/>
      <c r="M606" s="460"/>
      <c r="N606" s="460"/>
      <c r="O606" s="460"/>
      <c r="P606" s="460"/>
      <c r="Q606" s="460"/>
      <c r="R606" s="460"/>
      <c r="S606" s="460"/>
      <c r="T606" s="461">
        <v>8385.27</v>
      </c>
      <c r="U606" s="659"/>
      <c r="V606" s="483">
        <v>2025</v>
      </c>
      <c r="W606" s="477"/>
      <c r="X606" s="477"/>
      <c r="Y606" s="477"/>
      <c r="Z606" s="477"/>
      <c r="AA606" s="477"/>
      <c r="AB606" s="477"/>
      <c r="AC606" s="477"/>
      <c r="AD606" s="477"/>
      <c r="AE606" s="477"/>
      <c r="AF606" s="477"/>
      <c r="AG606" s="477"/>
      <c r="AH606" s="477"/>
      <c r="AI606" s="477"/>
      <c r="AJ606" s="477"/>
      <c r="AK606" s="477"/>
      <c r="AL606" s="477"/>
      <c r="AM606" s="477"/>
      <c r="AN606" s="477"/>
      <c r="AO606" s="477"/>
      <c r="AP606" s="477"/>
      <c r="AQ606" s="477"/>
      <c r="AR606" s="477"/>
      <c r="AS606" s="477"/>
      <c r="AT606" s="477"/>
      <c r="AU606" s="477"/>
      <c r="AV606" s="477"/>
      <c r="AW606" s="477"/>
      <c r="AX606" s="477"/>
      <c r="AY606" s="477"/>
      <c r="AZ606" s="477"/>
      <c r="BA606" s="477"/>
      <c r="BB606" s="477"/>
      <c r="BC606" s="477"/>
      <c r="BD606" s="477"/>
      <c r="BE606" s="477"/>
      <c r="BF606" s="477"/>
      <c r="BG606" s="477"/>
      <c r="BH606" s="477"/>
      <c r="BI606" s="477"/>
      <c r="BJ606" s="477"/>
      <c r="BK606" s="477"/>
      <c r="BL606" s="477"/>
      <c r="BM606" s="477"/>
      <c r="BN606" s="477"/>
    </row>
    <row r="607" spans="1:66" ht="12.75" customHeight="1" x14ac:dyDescent="0.2">
      <c r="A607" s="465">
        <v>4</v>
      </c>
      <c r="B607" s="449" t="s">
        <v>1612</v>
      </c>
      <c r="C607" s="277">
        <f t="shared" si="158"/>
        <v>10053056.980599999</v>
      </c>
      <c r="D607" s="460"/>
      <c r="E607" s="460"/>
      <c r="F607" s="460"/>
      <c r="G607" s="460"/>
      <c r="H607" s="460"/>
      <c r="I607" s="460"/>
      <c r="J607" s="460"/>
      <c r="K607" s="460"/>
      <c r="L607" s="460"/>
      <c r="M607" s="460">
        <v>9842429</v>
      </c>
      <c r="N607" s="460"/>
      <c r="O607" s="460"/>
      <c r="P607" s="460"/>
      <c r="Q607" s="460"/>
      <c r="R607" s="460"/>
      <c r="S607" s="460"/>
      <c r="T607" s="461"/>
      <c r="U607" s="659">
        <f>(D607+E607+F607+G607+H607+I607+M607+O607+Q607+R607+S607)*2.14%</f>
        <v>210627.98060000001</v>
      </c>
      <c r="V607" s="483">
        <v>2025</v>
      </c>
      <c r="W607" s="477"/>
      <c r="X607" s="477"/>
      <c r="Y607" s="477"/>
      <c r="Z607" s="477"/>
      <c r="AA607" s="477"/>
      <c r="AB607" s="477"/>
      <c r="AC607" s="477"/>
      <c r="AD607" s="477"/>
      <c r="AE607" s="477"/>
      <c r="AF607" s="477"/>
      <c r="AG607" s="477"/>
      <c r="AH607" s="477"/>
      <c r="AI607" s="477"/>
      <c r="AJ607" s="477"/>
      <c r="AK607" s="477"/>
      <c r="AL607" s="477"/>
      <c r="AM607" s="477"/>
      <c r="AN607" s="477"/>
      <c r="AO607" s="477"/>
      <c r="AP607" s="477"/>
      <c r="AQ607" s="477"/>
      <c r="AR607" s="477"/>
      <c r="AS607" s="477"/>
      <c r="AT607" s="477"/>
      <c r="AU607" s="477"/>
      <c r="AV607" s="477"/>
      <c r="AW607" s="477"/>
      <c r="AX607" s="477"/>
      <c r="AY607" s="477"/>
      <c r="AZ607" s="477"/>
      <c r="BA607" s="477"/>
      <c r="BB607" s="477"/>
      <c r="BC607" s="477"/>
      <c r="BD607" s="477"/>
      <c r="BE607" s="477"/>
      <c r="BF607" s="477"/>
      <c r="BG607" s="477"/>
      <c r="BH607" s="477"/>
      <c r="BI607" s="477"/>
      <c r="BJ607" s="477"/>
      <c r="BK607" s="477"/>
      <c r="BL607" s="477"/>
      <c r="BM607" s="477"/>
      <c r="BN607" s="477"/>
    </row>
    <row r="608" spans="1:66" ht="12.75" customHeight="1" x14ac:dyDescent="0.2">
      <c r="A608" s="465">
        <v>5</v>
      </c>
      <c r="B608" s="403" t="s">
        <v>1616</v>
      </c>
      <c r="C608" s="277">
        <f t="shared" si="158"/>
        <v>3123331.2590166442</v>
      </c>
      <c r="D608" s="460"/>
      <c r="E608" s="460"/>
      <c r="F608" s="460"/>
      <c r="G608" s="460"/>
      <c r="H608" s="460"/>
      <c r="I608" s="460"/>
      <c r="J608" s="460"/>
      <c r="K608" s="460"/>
      <c r="L608" s="460"/>
      <c r="M608" s="460">
        <v>3057892.36246</v>
      </c>
      <c r="N608" s="460"/>
      <c r="O608" s="460"/>
      <c r="P608" s="460"/>
      <c r="Q608" s="460"/>
      <c r="R608" s="460"/>
      <c r="S608" s="460"/>
      <c r="T608" s="461"/>
      <c r="U608" s="408">
        <f>(D608+E608+F608+G608+H608+I608+M608+O608+Q608+R608+S608)*2.14%</f>
        <v>65438.896556644009</v>
      </c>
      <c r="V608" s="483">
        <v>2025</v>
      </c>
      <c r="W608" s="401"/>
      <c r="X608" s="401"/>
      <c r="Y608" s="401"/>
      <c r="Z608" s="401"/>
      <c r="AA608" s="401"/>
      <c r="AB608" s="401"/>
      <c r="AC608" s="401"/>
      <c r="AD608" s="401"/>
      <c r="AE608" s="401"/>
      <c r="AF608" s="401"/>
      <c r="AG608" s="401"/>
      <c r="AH608" s="401"/>
      <c r="AI608" s="401"/>
      <c r="AJ608" s="401"/>
      <c r="AK608" s="401"/>
      <c r="AL608" s="401"/>
      <c r="AM608" s="401"/>
      <c r="AN608" s="401"/>
      <c r="AO608" s="401"/>
      <c r="AP608" s="401"/>
      <c r="AQ608" s="401"/>
      <c r="AR608" s="401"/>
      <c r="AS608" s="401"/>
      <c r="AT608" s="401"/>
      <c r="AU608" s="401"/>
      <c r="AV608" s="401"/>
      <c r="AW608" s="401"/>
      <c r="AX608" s="401"/>
      <c r="AY608" s="401"/>
      <c r="AZ608" s="401"/>
      <c r="BA608" s="401"/>
      <c r="BB608" s="401"/>
      <c r="BC608" s="401"/>
      <c r="BD608" s="401"/>
      <c r="BE608" s="401"/>
      <c r="BF608" s="401"/>
      <c r="BG608" s="401"/>
      <c r="BH608" s="401"/>
      <c r="BI608" s="401"/>
      <c r="BJ608" s="401"/>
      <c r="BK608" s="401"/>
      <c r="BL608" s="401"/>
      <c r="BM608" s="401"/>
      <c r="BN608" s="401"/>
    </row>
    <row r="609" spans="1:66" ht="12.75" customHeight="1" x14ac:dyDescent="0.2">
      <c r="A609" s="465">
        <v>6</v>
      </c>
      <c r="B609" s="360" t="s">
        <v>1697</v>
      </c>
      <c r="C609" s="277">
        <f t="shared" si="158"/>
        <v>5405265.1424000002</v>
      </c>
      <c r="D609" s="460"/>
      <c r="E609" s="460"/>
      <c r="F609" s="460"/>
      <c r="G609" s="460"/>
      <c r="H609" s="460"/>
      <c r="I609" s="460"/>
      <c r="J609" s="460"/>
      <c r="K609" s="460"/>
      <c r="L609" s="460"/>
      <c r="M609" s="460">
        <v>5292016</v>
      </c>
      <c r="N609" s="460"/>
      <c r="O609" s="460"/>
      <c r="P609" s="460"/>
      <c r="Q609" s="460"/>
      <c r="R609" s="460"/>
      <c r="S609" s="460"/>
      <c r="T609" s="461"/>
      <c r="U609" s="408">
        <f>(D609+E609+F609+G609+H609+I609+M609+O609+Q609+R609+S609)*2.14%</f>
        <v>113249.14240000001</v>
      </c>
      <c r="V609" s="483">
        <v>2025</v>
      </c>
      <c r="W609" s="401"/>
      <c r="X609" s="401"/>
      <c r="Y609" s="401"/>
      <c r="Z609" s="401"/>
      <c r="AA609" s="401"/>
      <c r="AB609" s="401"/>
      <c r="AC609" s="401"/>
      <c r="AD609" s="401"/>
      <c r="AE609" s="401"/>
      <c r="AF609" s="401"/>
      <c r="AG609" s="401"/>
      <c r="AH609" s="401"/>
      <c r="AI609" s="401"/>
      <c r="AJ609" s="401"/>
      <c r="AK609" s="401"/>
      <c r="AL609" s="401"/>
      <c r="AM609" s="401"/>
      <c r="AN609" s="401"/>
      <c r="AO609" s="401"/>
      <c r="AP609" s="401"/>
      <c r="AQ609" s="401"/>
      <c r="AR609" s="401"/>
      <c r="AS609" s="401"/>
      <c r="AT609" s="401"/>
      <c r="AU609" s="401"/>
      <c r="AV609" s="401"/>
      <c r="AW609" s="401"/>
      <c r="AX609" s="401"/>
      <c r="AY609" s="401"/>
      <c r="AZ609" s="401"/>
      <c r="BA609" s="401"/>
      <c r="BB609" s="401"/>
      <c r="BC609" s="401"/>
      <c r="BD609" s="401"/>
      <c r="BE609" s="401"/>
      <c r="BF609" s="401"/>
      <c r="BG609" s="401"/>
      <c r="BH609" s="401"/>
      <c r="BI609" s="401"/>
      <c r="BJ609" s="401"/>
      <c r="BK609" s="401"/>
      <c r="BL609" s="401"/>
      <c r="BM609" s="401"/>
      <c r="BN609" s="401"/>
    </row>
    <row r="610" spans="1:66" ht="12.75" customHeight="1" x14ac:dyDescent="0.2">
      <c r="A610" s="465">
        <v>7</v>
      </c>
      <c r="B610" s="348" t="s">
        <v>1620</v>
      </c>
      <c r="C610" s="277">
        <f t="shared" si="158"/>
        <v>821262.64</v>
      </c>
      <c r="D610" s="277"/>
      <c r="E610" s="277"/>
      <c r="F610" s="277"/>
      <c r="G610" s="277"/>
      <c r="H610" s="277"/>
      <c r="I610" s="277"/>
      <c r="J610" s="277"/>
      <c r="K610" s="277"/>
      <c r="L610" s="277"/>
      <c r="M610" s="277"/>
      <c r="N610" s="277"/>
      <c r="O610" s="277"/>
      <c r="P610" s="277"/>
      <c r="Q610" s="277"/>
      <c r="R610" s="277"/>
      <c r="S610" s="277"/>
      <c r="T610" s="266">
        <v>821262.64</v>
      </c>
      <c r="U610" s="277"/>
      <c r="V610" s="483">
        <v>2025</v>
      </c>
    </row>
    <row r="611" spans="1:66" ht="12.75" customHeight="1" x14ac:dyDescent="0.2">
      <c r="A611" s="465">
        <v>8</v>
      </c>
      <c r="B611" s="403" t="s">
        <v>1651</v>
      </c>
      <c r="C611" s="277">
        <f t="shared" si="158"/>
        <v>629232.87</v>
      </c>
      <c r="D611" s="279"/>
      <c r="E611" s="279"/>
      <c r="F611" s="279"/>
      <c r="G611" s="279"/>
      <c r="H611" s="279"/>
      <c r="I611" s="279"/>
      <c r="J611" s="279"/>
      <c r="K611" s="279"/>
      <c r="L611" s="279"/>
      <c r="M611" s="279"/>
      <c r="N611" s="279"/>
      <c r="O611" s="279"/>
      <c r="P611" s="279"/>
      <c r="Q611" s="279"/>
      <c r="R611" s="279"/>
      <c r="S611" s="279"/>
      <c r="T611" s="288">
        <v>629232.87</v>
      </c>
      <c r="U611" s="279"/>
      <c r="V611" s="483">
        <v>2025</v>
      </c>
    </row>
    <row r="612" spans="1:66" ht="12.75" customHeight="1" x14ac:dyDescent="0.2">
      <c r="A612" s="465">
        <v>9</v>
      </c>
      <c r="B612" s="403" t="s">
        <v>1653</v>
      </c>
      <c r="C612" s="277">
        <f t="shared" si="158"/>
        <v>443448.41</v>
      </c>
      <c r="D612" s="279"/>
      <c r="E612" s="279"/>
      <c r="F612" s="279"/>
      <c r="G612" s="279"/>
      <c r="H612" s="279"/>
      <c r="I612" s="279"/>
      <c r="J612" s="279"/>
      <c r="K612" s="279"/>
      <c r="L612" s="279"/>
      <c r="M612" s="279"/>
      <c r="N612" s="279"/>
      <c r="O612" s="279"/>
      <c r="P612" s="279"/>
      <c r="Q612" s="279"/>
      <c r="R612" s="279"/>
      <c r="S612" s="279"/>
      <c r="T612" s="288">
        <v>443448.41</v>
      </c>
      <c r="U612" s="279"/>
      <c r="V612" s="483">
        <v>2025</v>
      </c>
    </row>
    <row r="613" spans="1:66" ht="12.75" customHeight="1" x14ac:dyDescent="0.2">
      <c r="A613" s="465">
        <v>10</v>
      </c>
      <c r="B613" s="403" t="s">
        <v>450</v>
      </c>
      <c r="C613" s="277">
        <f t="shared" si="158"/>
        <v>87850.944000000003</v>
      </c>
      <c r="D613" s="279"/>
      <c r="E613" s="279"/>
      <c r="F613" s="279"/>
      <c r="G613" s="279"/>
      <c r="H613" s="279"/>
      <c r="I613" s="279"/>
      <c r="J613" s="279"/>
      <c r="K613" s="279"/>
      <c r="L613" s="279"/>
      <c r="M613" s="279"/>
      <c r="N613" s="279"/>
      <c r="O613" s="279"/>
      <c r="P613" s="279"/>
      <c r="Q613" s="279"/>
      <c r="R613" s="279"/>
      <c r="S613" s="279"/>
      <c r="T613" s="288">
        <v>87850.944000000003</v>
      </c>
      <c r="U613" s="279"/>
      <c r="V613" s="483">
        <v>2025</v>
      </c>
    </row>
    <row r="614" spans="1:66" ht="12.75" customHeight="1" x14ac:dyDescent="0.2">
      <c r="A614" s="465">
        <v>11</v>
      </c>
      <c r="B614" s="403" t="s">
        <v>1150</v>
      </c>
      <c r="C614" s="277">
        <f t="shared" si="158"/>
        <v>239785.44</v>
      </c>
      <c r="D614" s="279"/>
      <c r="E614" s="279"/>
      <c r="F614" s="279"/>
      <c r="G614" s="279"/>
      <c r="H614" s="279"/>
      <c r="I614" s="279"/>
      <c r="J614" s="279"/>
      <c r="K614" s="279"/>
      <c r="L614" s="279"/>
      <c r="M614" s="279"/>
      <c r="N614" s="279"/>
      <c r="O614" s="279"/>
      <c r="P614" s="279"/>
      <c r="Q614" s="279"/>
      <c r="R614" s="279"/>
      <c r="S614" s="279"/>
      <c r="T614" s="288">
        <v>239785.44</v>
      </c>
      <c r="U614" s="279"/>
      <c r="V614" s="483">
        <v>2025</v>
      </c>
    </row>
    <row r="615" spans="1:66" ht="12.75" customHeight="1" x14ac:dyDescent="0.2">
      <c r="A615" s="465">
        <v>12</v>
      </c>
      <c r="B615" s="403" t="s">
        <v>462</v>
      </c>
      <c r="C615" s="277">
        <f t="shared" si="158"/>
        <v>318782.50839999999</v>
      </c>
      <c r="D615" s="279"/>
      <c r="E615" s="279"/>
      <c r="F615" s="279"/>
      <c r="G615" s="279"/>
      <c r="H615" s="279"/>
      <c r="I615" s="279"/>
      <c r="J615" s="279"/>
      <c r="K615" s="279"/>
      <c r="L615" s="279"/>
      <c r="M615" s="279"/>
      <c r="N615" s="279"/>
      <c r="O615" s="279"/>
      <c r="P615" s="279"/>
      <c r="Q615" s="279"/>
      <c r="R615" s="279"/>
      <c r="S615" s="279"/>
      <c r="T615" s="288">
        <v>318782.50839999999</v>
      </c>
      <c r="U615" s="279"/>
      <c r="V615" s="483">
        <v>2025</v>
      </c>
    </row>
    <row r="616" spans="1:66" ht="12.75" customHeight="1" x14ac:dyDescent="0.2">
      <c r="A616" s="465">
        <v>13</v>
      </c>
      <c r="B616" s="403" t="s">
        <v>455</v>
      </c>
      <c r="C616" s="277">
        <f t="shared" si="158"/>
        <v>179647.83540000001</v>
      </c>
      <c r="D616" s="279"/>
      <c r="E616" s="279"/>
      <c r="F616" s="279"/>
      <c r="G616" s="279"/>
      <c r="H616" s="279"/>
      <c r="I616" s="279"/>
      <c r="J616" s="279"/>
      <c r="K616" s="279"/>
      <c r="L616" s="279"/>
      <c r="M616" s="279"/>
      <c r="N616" s="279"/>
      <c r="O616" s="279"/>
      <c r="P616" s="279"/>
      <c r="Q616" s="279"/>
      <c r="R616" s="279"/>
      <c r="S616" s="279"/>
      <c r="T616" s="288">
        <v>179647.83540000001</v>
      </c>
      <c r="U616" s="279"/>
      <c r="V616" s="483">
        <v>2025</v>
      </c>
    </row>
    <row r="617" spans="1:66" ht="12.75" customHeight="1" x14ac:dyDescent="0.2">
      <c r="A617" s="465">
        <v>14</v>
      </c>
      <c r="B617" s="403" t="s">
        <v>442</v>
      </c>
      <c r="C617" s="277">
        <f t="shared" si="158"/>
        <v>127567.22959999999</v>
      </c>
      <c r="D617" s="279"/>
      <c r="E617" s="279"/>
      <c r="F617" s="279"/>
      <c r="G617" s="279"/>
      <c r="H617" s="279"/>
      <c r="I617" s="279"/>
      <c r="J617" s="279"/>
      <c r="K617" s="279"/>
      <c r="L617" s="279"/>
      <c r="M617" s="279"/>
      <c r="N617" s="279"/>
      <c r="O617" s="279"/>
      <c r="P617" s="279"/>
      <c r="Q617" s="279"/>
      <c r="R617" s="279"/>
      <c r="S617" s="279"/>
      <c r="T617" s="288">
        <v>127567.22959999999</v>
      </c>
      <c r="U617" s="279"/>
      <c r="V617" s="483">
        <v>2025</v>
      </c>
    </row>
    <row r="618" spans="1:66" ht="12.75" customHeight="1" x14ac:dyDescent="0.2">
      <c r="A618" s="465">
        <v>15</v>
      </c>
      <c r="B618" s="403" t="s">
        <v>457</v>
      </c>
      <c r="C618" s="277">
        <f t="shared" si="158"/>
        <v>82479.790800000002</v>
      </c>
      <c r="D618" s="279"/>
      <c r="E618" s="279"/>
      <c r="F618" s="279"/>
      <c r="G618" s="279"/>
      <c r="H618" s="279"/>
      <c r="I618" s="279"/>
      <c r="J618" s="279"/>
      <c r="K618" s="279"/>
      <c r="L618" s="279"/>
      <c r="M618" s="279"/>
      <c r="N618" s="279"/>
      <c r="O618" s="279"/>
      <c r="P618" s="279"/>
      <c r="Q618" s="279"/>
      <c r="R618" s="279"/>
      <c r="S618" s="279"/>
      <c r="T618" s="288">
        <v>82479.790800000002</v>
      </c>
      <c r="U618" s="279"/>
      <c r="V618" s="483">
        <v>2025</v>
      </c>
    </row>
    <row r="619" spans="1:66" ht="12.75" customHeight="1" x14ac:dyDescent="0.2">
      <c r="A619" s="465">
        <v>16</v>
      </c>
      <c r="B619" s="403" t="s">
        <v>1152</v>
      </c>
      <c r="C619" s="277">
        <f t="shared" si="158"/>
        <v>178811.0264</v>
      </c>
      <c r="D619" s="279"/>
      <c r="E619" s="279"/>
      <c r="F619" s="279"/>
      <c r="G619" s="279"/>
      <c r="H619" s="279"/>
      <c r="I619" s="279"/>
      <c r="J619" s="279"/>
      <c r="K619" s="279"/>
      <c r="L619" s="279"/>
      <c r="M619" s="279"/>
      <c r="N619" s="279"/>
      <c r="O619" s="279"/>
      <c r="P619" s="279"/>
      <c r="Q619" s="279"/>
      <c r="R619" s="279"/>
      <c r="S619" s="279"/>
      <c r="T619" s="288">
        <v>178811.0264</v>
      </c>
      <c r="U619" s="279"/>
      <c r="V619" s="483">
        <v>2025</v>
      </c>
    </row>
    <row r="620" spans="1:66" ht="12.75" customHeight="1" x14ac:dyDescent="0.2">
      <c r="A620" s="465">
        <v>17</v>
      </c>
      <c r="B620" s="403" t="s">
        <v>460</v>
      </c>
      <c r="C620" s="277">
        <f t="shared" si="158"/>
        <v>150848.69499999998</v>
      </c>
      <c r="D620" s="279"/>
      <c r="E620" s="279"/>
      <c r="F620" s="279"/>
      <c r="G620" s="279"/>
      <c r="H620" s="279"/>
      <c r="I620" s="279"/>
      <c r="J620" s="279"/>
      <c r="K620" s="279"/>
      <c r="L620" s="279"/>
      <c r="M620" s="279"/>
      <c r="N620" s="279"/>
      <c r="O620" s="279"/>
      <c r="P620" s="279"/>
      <c r="Q620" s="279"/>
      <c r="R620" s="279"/>
      <c r="S620" s="279"/>
      <c r="T620" s="288">
        <v>150848.69499999998</v>
      </c>
      <c r="U620" s="279"/>
      <c r="V620" s="483">
        <v>2025</v>
      </c>
    </row>
    <row r="621" spans="1:66" ht="12.75" customHeight="1" x14ac:dyDescent="0.2">
      <c r="A621" s="593" t="s">
        <v>1147</v>
      </c>
      <c r="B621" s="593"/>
      <c r="C621" s="220">
        <f t="shared" ref="C621:U621" si="160">SUM(C604:C620)</f>
        <v>27197854.284140646</v>
      </c>
      <c r="D621" s="220">
        <f t="shared" si="160"/>
        <v>0</v>
      </c>
      <c r="E621" s="220">
        <f t="shared" si="160"/>
        <v>0</v>
      </c>
      <c r="F621" s="220">
        <f t="shared" si="160"/>
        <v>0</v>
      </c>
      <c r="G621" s="220">
        <f t="shared" si="160"/>
        <v>0</v>
      </c>
      <c r="H621" s="220">
        <f t="shared" si="160"/>
        <v>0</v>
      </c>
      <c r="I621" s="220">
        <f t="shared" si="160"/>
        <v>0</v>
      </c>
      <c r="J621" s="220">
        <f t="shared" si="160"/>
        <v>0</v>
      </c>
      <c r="K621" s="220">
        <f t="shared" si="160"/>
        <v>0</v>
      </c>
      <c r="L621" s="220">
        <f t="shared" si="160"/>
        <v>0</v>
      </c>
      <c r="M621" s="220">
        <f t="shared" si="160"/>
        <v>23407794.022459999</v>
      </c>
      <c r="N621" s="220">
        <f t="shared" si="160"/>
        <v>0</v>
      </c>
      <c r="O621" s="220">
        <f t="shared" si="160"/>
        <v>0</v>
      </c>
      <c r="P621" s="220">
        <f t="shared" si="160"/>
        <v>0</v>
      </c>
      <c r="Q621" s="220">
        <f t="shared" si="160"/>
        <v>0</v>
      </c>
      <c r="R621" s="220">
        <f t="shared" si="160"/>
        <v>0</v>
      </c>
      <c r="S621" s="220">
        <f t="shared" si="160"/>
        <v>0</v>
      </c>
      <c r="T621" s="220">
        <f t="shared" si="160"/>
        <v>3289133.4696</v>
      </c>
      <c r="U621" s="220">
        <f t="shared" si="160"/>
        <v>500926.79208064405</v>
      </c>
      <c r="V621" s="224"/>
    </row>
    <row r="622" spans="1:66" ht="12.75" customHeight="1" x14ac:dyDescent="0.2">
      <c r="A622" s="372">
        <v>1</v>
      </c>
      <c r="B622" s="348" t="s">
        <v>1620</v>
      </c>
      <c r="C622" s="277">
        <f t="shared" ref="C622:C644" si="161">D622+E622+F622+G622+H622+I622+K622+M622+O622+Q622+R622+S622+T622+U622</f>
        <v>10269089.1763152</v>
      </c>
      <c r="D622" s="277"/>
      <c r="E622" s="277"/>
      <c r="F622" s="277"/>
      <c r="G622" s="277"/>
      <c r="H622" s="277"/>
      <c r="I622" s="277"/>
      <c r="J622" s="277"/>
      <c r="K622" s="277"/>
      <c r="L622" s="277"/>
      <c r="M622" s="277">
        <v>10053934.968</v>
      </c>
      <c r="N622" s="277"/>
      <c r="O622" s="277"/>
      <c r="P622" s="277"/>
      <c r="Q622" s="277"/>
      <c r="R622" s="277"/>
      <c r="S622" s="277"/>
      <c r="T622" s="266"/>
      <c r="U622" s="408">
        <f>(D622+E622+F622+G622+H622+I622+M622+O622+Q622+R622+S622)*2.14%</f>
        <v>215154.20831520003</v>
      </c>
      <c r="V622" s="483">
        <v>2026</v>
      </c>
    </row>
    <row r="623" spans="1:66" ht="12.75" customHeight="1" x14ac:dyDescent="0.2">
      <c r="A623" s="372">
        <f t="shared" si="159"/>
        <v>2</v>
      </c>
      <c r="B623" s="403" t="s">
        <v>1628</v>
      </c>
      <c r="C623" s="277">
        <f t="shared" si="161"/>
        <v>7153597.1110651316</v>
      </c>
      <c r="D623" s="279"/>
      <c r="E623" s="279"/>
      <c r="F623" s="279"/>
      <c r="G623" s="279"/>
      <c r="H623" s="279"/>
      <c r="I623" s="279"/>
      <c r="J623" s="279"/>
      <c r="K623" s="279"/>
      <c r="L623" s="279"/>
      <c r="M623" s="279">
        <v>7003717.5553799998</v>
      </c>
      <c r="N623" s="279"/>
      <c r="O623" s="279"/>
      <c r="P623" s="279"/>
      <c r="Q623" s="279"/>
      <c r="R623" s="279"/>
      <c r="S623" s="279"/>
      <c r="T623" s="288"/>
      <c r="U623" s="349">
        <f>(D623+E623+F623+G623+H623+I623+M623+O623+Q623+R623+S623)*2.14%</f>
        <v>149879.55568513201</v>
      </c>
      <c r="V623" s="483">
        <v>2026</v>
      </c>
    </row>
    <row r="624" spans="1:66" ht="12.75" customHeight="1" x14ac:dyDescent="0.2">
      <c r="A624" s="372">
        <f t="shared" si="159"/>
        <v>3</v>
      </c>
      <c r="B624" s="403" t="s">
        <v>1630</v>
      </c>
      <c r="C624" s="277">
        <f t="shared" si="161"/>
        <v>3211862.7766</v>
      </c>
      <c r="D624" s="279"/>
      <c r="E624" s="279"/>
      <c r="F624" s="279"/>
      <c r="G624" s="279"/>
      <c r="H624" s="279"/>
      <c r="I624" s="279"/>
      <c r="J624" s="279"/>
      <c r="K624" s="279"/>
      <c r="L624" s="279"/>
      <c r="M624" s="279">
        <v>3144569</v>
      </c>
      <c r="N624" s="279"/>
      <c r="O624" s="279"/>
      <c r="P624" s="279"/>
      <c r="Q624" s="279"/>
      <c r="R624" s="279"/>
      <c r="S624" s="279"/>
      <c r="T624" s="288"/>
      <c r="U624" s="349">
        <f>(D624+E624+F624+G624+H624+I624+M624+O624+Q624+R624+S624)*2.14%</f>
        <v>67293.776600000012</v>
      </c>
      <c r="V624" s="483">
        <v>2026</v>
      </c>
    </row>
    <row r="625" spans="1:66" ht="12.75" customHeight="1" x14ac:dyDescent="0.2">
      <c r="A625" s="372">
        <f t="shared" si="159"/>
        <v>4</v>
      </c>
      <c r="B625" s="403" t="s">
        <v>1633</v>
      </c>
      <c r="C625" s="277">
        <f t="shared" si="161"/>
        <v>5006770.6061221194</v>
      </c>
      <c r="D625" s="279"/>
      <c r="E625" s="279"/>
      <c r="F625" s="279"/>
      <c r="G625" s="279"/>
      <c r="H625" s="279"/>
      <c r="I625" s="279"/>
      <c r="J625" s="279"/>
      <c r="K625" s="279"/>
      <c r="L625" s="279"/>
      <c r="M625" s="279">
        <v>4901870.5757999998</v>
      </c>
      <c r="N625" s="279"/>
      <c r="O625" s="279"/>
      <c r="P625" s="279"/>
      <c r="Q625" s="279"/>
      <c r="R625" s="279"/>
      <c r="S625" s="279"/>
      <c r="T625" s="288"/>
      <c r="U625" s="349">
        <f>(D625+E625+F625+G625+H625+I625+M625+O625+Q625+R625+S625)*2.14%</f>
        <v>104900.03032212</v>
      </c>
      <c r="V625" s="483">
        <v>2026</v>
      </c>
    </row>
    <row r="626" spans="1:66" ht="12.75" customHeight="1" x14ac:dyDescent="0.2">
      <c r="A626" s="372">
        <f t="shared" si="159"/>
        <v>5</v>
      </c>
      <c r="B626" s="348" t="s">
        <v>1153</v>
      </c>
      <c r="C626" s="277">
        <f t="shared" si="161"/>
        <v>51838.36</v>
      </c>
      <c r="D626" s="277"/>
      <c r="E626" s="277"/>
      <c r="F626" s="277"/>
      <c r="G626" s="277"/>
      <c r="H626" s="277"/>
      <c r="I626" s="277"/>
      <c r="J626" s="277"/>
      <c r="K626" s="277"/>
      <c r="L626" s="277"/>
      <c r="M626" s="277"/>
      <c r="N626" s="277"/>
      <c r="O626" s="277"/>
      <c r="P626" s="277"/>
      <c r="Q626" s="277"/>
      <c r="R626" s="277"/>
      <c r="S626" s="277"/>
      <c r="T626" s="266">
        <v>51838.36</v>
      </c>
      <c r="U626" s="277"/>
      <c r="V626" s="483">
        <v>2026</v>
      </c>
    </row>
    <row r="627" spans="1:66" ht="12.75" customHeight="1" x14ac:dyDescent="0.2">
      <c r="A627" s="372">
        <f t="shared" si="159"/>
        <v>6</v>
      </c>
      <c r="B627" s="348" t="s">
        <v>444</v>
      </c>
      <c r="C627" s="277">
        <f t="shared" si="161"/>
        <v>284358.01679999998</v>
      </c>
      <c r="D627" s="277"/>
      <c r="E627" s="277"/>
      <c r="F627" s="277"/>
      <c r="G627" s="277"/>
      <c r="H627" s="277"/>
      <c r="I627" s="277"/>
      <c r="J627" s="277"/>
      <c r="K627" s="277"/>
      <c r="L627" s="277"/>
      <c r="M627" s="277"/>
      <c r="N627" s="277"/>
      <c r="O627" s="277"/>
      <c r="P627" s="277"/>
      <c r="Q627" s="277"/>
      <c r="R627" s="277"/>
      <c r="S627" s="277"/>
      <c r="T627" s="266">
        <v>284358.01679999998</v>
      </c>
      <c r="U627" s="277"/>
      <c r="V627" s="483">
        <v>2026</v>
      </c>
    </row>
    <row r="628" spans="1:66" ht="12.75" customHeight="1" x14ac:dyDescent="0.2">
      <c r="A628" s="372">
        <f t="shared" si="159"/>
        <v>7</v>
      </c>
      <c r="B628" s="348" t="s">
        <v>446</v>
      </c>
      <c r="C628" s="277">
        <f t="shared" si="161"/>
        <v>214416.20640000002</v>
      </c>
      <c r="D628" s="277"/>
      <c r="E628" s="277"/>
      <c r="F628" s="277"/>
      <c r="G628" s="277"/>
      <c r="H628" s="277"/>
      <c r="I628" s="277"/>
      <c r="J628" s="277"/>
      <c r="K628" s="277"/>
      <c r="L628" s="277"/>
      <c r="M628" s="277"/>
      <c r="N628" s="277"/>
      <c r="O628" s="277"/>
      <c r="P628" s="277"/>
      <c r="Q628" s="277"/>
      <c r="R628" s="277"/>
      <c r="S628" s="277"/>
      <c r="T628" s="266">
        <v>214416.20640000002</v>
      </c>
      <c r="U628" s="277"/>
      <c r="V628" s="483">
        <v>2026</v>
      </c>
    </row>
    <row r="629" spans="1:66" ht="12.75" customHeight="1" x14ac:dyDescent="0.2">
      <c r="A629" s="372">
        <f t="shared" si="159"/>
        <v>8</v>
      </c>
      <c r="B629" s="348" t="s">
        <v>448</v>
      </c>
      <c r="C629" s="277">
        <f t="shared" si="161"/>
        <v>385196.11200000002</v>
      </c>
      <c r="D629" s="277"/>
      <c r="E629" s="277"/>
      <c r="F629" s="277"/>
      <c r="G629" s="277"/>
      <c r="H629" s="277"/>
      <c r="I629" s="277"/>
      <c r="J629" s="277"/>
      <c r="K629" s="277"/>
      <c r="L629" s="277"/>
      <c r="M629" s="277"/>
      <c r="N629" s="277"/>
      <c r="O629" s="277"/>
      <c r="P629" s="277"/>
      <c r="Q629" s="277"/>
      <c r="R629" s="277"/>
      <c r="S629" s="277"/>
      <c r="T629" s="266">
        <v>385196.11200000002</v>
      </c>
      <c r="U629" s="277"/>
      <c r="V629" s="483">
        <v>2026</v>
      </c>
    </row>
    <row r="630" spans="1:66" ht="12.75" customHeight="1" x14ac:dyDescent="0.2">
      <c r="A630" s="372">
        <f t="shared" si="159"/>
        <v>9</v>
      </c>
      <c r="B630" s="348" t="s">
        <v>435</v>
      </c>
      <c r="C630" s="277">
        <f t="shared" si="161"/>
        <v>518063.94039999996</v>
      </c>
      <c r="D630" s="277"/>
      <c r="E630" s="277"/>
      <c r="F630" s="277"/>
      <c r="G630" s="277"/>
      <c r="H630" s="277"/>
      <c r="I630" s="277"/>
      <c r="J630" s="277"/>
      <c r="K630" s="277"/>
      <c r="L630" s="277"/>
      <c r="M630" s="277"/>
      <c r="N630" s="277"/>
      <c r="O630" s="277"/>
      <c r="P630" s="277"/>
      <c r="Q630" s="277"/>
      <c r="R630" s="277"/>
      <c r="S630" s="277"/>
      <c r="T630" s="266">
        <v>518063.94039999996</v>
      </c>
      <c r="U630" s="277"/>
      <c r="V630" s="483">
        <v>2026</v>
      </c>
    </row>
    <row r="631" spans="1:66" ht="12.75" customHeight="1" x14ac:dyDescent="0.2">
      <c r="A631" s="372">
        <f t="shared" si="159"/>
        <v>10</v>
      </c>
      <c r="B631" s="348" t="s">
        <v>464</v>
      </c>
      <c r="C631" s="277">
        <f t="shared" si="161"/>
        <v>269032.929</v>
      </c>
      <c r="D631" s="277"/>
      <c r="E631" s="277"/>
      <c r="F631" s="277"/>
      <c r="G631" s="277"/>
      <c r="H631" s="277"/>
      <c r="I631" s="277"/>
      <c r="J631" s="277"/>
      <c r="K631" s="277"/>
      <c r="L631" s="277"/>
      <c r="M631" s="277"/>
      <c r="N631" s="277"/>
      <c r="O631" s="277"/>
      <c r="P631" s="277"/>
      <c r="Q631" s="277"/>
      <c r="R631" s="277"/>
      <c r="S631" s="277"/>
      <c r="T631" s="266">
        <v>269032.929</v>
      </c>
      <c r="U631" s="277"/>
      <c r="V631" s="483">
        <v>2026</v>
      </c>
    </row>
    <row r="632" spans="1:66" ht="12.75" customHeight="1" x14ac:dyDescent="0.2">
      <c r="A632" s="372">
        <f t="shared" si="159"/>
        <v>11</v>
      </c>
      <c r="B632" s="348" t="s">
        <v>453</v>
      </c>
      <c r="C632" s="277">
        <f t="shared" si="161"/>
        <v>212660.91</v>
      </c>
      <c r="D632" s="277"/>
      <c r="E632" s="277"/>
      <c r="F632" s="277"/>
      <c r="G632" s="277"/>
      <c r="H632" s="277"/>
      <c r="I632" s="277"/>
      <c r="J632" s="277"/>
      <c r="K632" s="277"/>
      <c r="L632" s="277"/>
      <c r="M632" s="277"/>
      <c r="N632" s="277"/>
      <c r="O632" s="277"/>
      <c r="P632" s="277"/>
      <c r="Q632" s="277"/>
      <c r="R632" s="277"/>
      <c r="S632" s="277"/>
      <c r="T632" s="266">
        <v>212660.91</v>
      </c>
      <c r="U632" s="277"/>
      <c r="V632" s="483">
        <v>2026</v>
      </c>
    </row>
    <row r="633" spans="1:66" ht="12.75" customHeight="1" x14ac:dyDescent="0.2">
      <c r="A633" s="372">
        <f t="shared" si="159"/>
        <v>12</v>
      </c>
      <c r="B633" s="447" t="s">
        <v>437</v>
      </c>
      <c r="C633" s="277">
        <f t="shared" si="161"/>
        <v>273151.12440000003</v>
      </c>
      <c r="D633" s="460"/>
      <c r="E633" s="460"/>
      <c r="F633" s="460"/>
      <c r="G633" s="460"/>
      <c r="H633" s="460"/>
      <c r="I633" s="460"/>
      <c r="J633" s="460"/>
      <c r="K633" s="460"/>
      <c r="L633" s="460"/>
      <c r="M633" s="460"/>
      <c r="N633" s="460"/>
      <c r="O633" s="460"/>
      <c r="P633" s="460"/>
      <c r="Q633" s="460"/>
      <c r="R633" s="460"/>
      <c r="S633" s="460"/>
      <c r="T633" s="461">
        <v>273151.12440000003</v>
      </c>
      <c r="U633" s="460"/>
      <c r="V633" s="483">
        <v>2026</v>
      </c>
      <c r="W633" s="401"/>
      <c r="X633" s="401"/>
      <c r="Y633" s="401"/>
      <c r="Z633" s="401"/>
      <c r="AA633" s="401"/>
      <c r="AB633" s="401"/>
      <c r="AC633" s="401"/>
      <c r="AD633" s="401"/>
      <c r="AE633" s="401"/>
      <c r="AF633" s="401"/>
      <c r="AG633" s="401"/>
      <c r="AH633" s="401"/>
      <c r="AI633" s="401"/>
      <c r="AJ633" s="401"/>
      <c r="AK633" s="401"/>
      <c r="AL633" s="401"/>
      <c r="AM633" s="401"/>
      <c r="AN633" s="401"/>
      <c r="AO633" s="401"/>
      <c r="AP633" s="401"/>
      <c r="AQ633" s="401"/>
      <c r="AR633" s="401"/>
      <c r="AS633" s="401"/>
      <c r="AT633" s="401"/>
      <c r="AU633" s="401"/>
      <c r="AV633" s="401"/>
      <c r="AW633" s="401"/>
      <c r="AX633" s="401"/>
      <c r="AY633" s="401"/>
      <c r="AZ633" s="401"/>
      <c r="BA633" s="401"/>
      <c r="BB633" s="401"/>
      <c r="BC633" s="401"/>
      <c r="BD633" s="401"/>
      <c r="BE633" s="401"/>
      <c r="BF633" s="401"/>
      <c r="BG633" s="401"/>
      <c r="BH633" s="401"/>
      <c r="BI633" s="401"/>
      <c r="BJ633" s="401"/>
      <c r="BK633" s="401"/>
      <c r="BL633" s="401"/>
      <c r="BM633" s="401"/>
      <c r="BN633" s="401"/>
    </row>
    <row r="634" spans="1:66" ht="12.75" customHeight="1" x14ac:dyDescent="0.2">
      <c r="A634" s="372">
        <f t="shared" si="159"/>
        <v>13</v>
      </c>
      <c r="B634" s="348" t="s">
        <v>439</v>
      </c>
      <c r="C634" s="277">
        <f t="shared" si="161"/>
        <v>305151.52799999999</v>
      </c>
      <c r="D634" s="277"/>
      <c r="E634" s="277"/>
      <c r="F634" s="277"/>
      <c r="G634" s="277"/>
      <c r="H634" s="277"/>
      <c r="I634" s="277"/>
      <c r="J634" s="277"/>
      <c r="K634" s="277"/>
      <c r="L634" s="277"/>
      <c r="M634" s="277"/>
      <c r="N634" s="277"/>
      <c r="O634" s="277"/>
      <c r="P634" s="277"/>
      <c r="Q634" s="277"/>
      <c r="R634" s="277"/>
      <c r="S634" s="277"/>
      <c r="T634" s="266">
        <v>305151.52799999999</v>
      </c>
      <c r="U634" s="277"/>
      <c r="V634" s="483">
        <v>2026</v>
      </c>
    </row>
    <row r="635" spans="1:66" ht="12.75" customHeight="1" x14ac:dyDescent="0.2">
      <c r="A635" s="372">
        <f t="shared" si="159"/>
        <v>14</v>
      </c>
      <c r="B635" s="348" t="s">
        <v>788</v>
      </c>
      <c r="C635" s="277">
        <f t="shared" si="161"/>
        <v>224677.93920000002</v>
      </c>
      <c r="D635" s="277"/>
      <c r="E635" s="277"/>
      <c r="F635" s="277"/>
      <c r="G635" s="277"/>
      <c r="H635" s="277"/>
      <c r="I635" s="277"/>
      <c r="J635" s="277"/>
      <c r="K635" s="277"/>
      <c r="L635" s="277"/>
      <c r="M635" s="277"/>
      <c r="N635" s="277"/>
      <c r="O635" s="277"/>
      <c r="P635" s="277"/>
      <c r="Q635" s="277"/>
      <c r="R635" s="277"/>
      <c r="S635" s="277"/>
      <c r="T635" s="266">
        <v>224677.93920000002</v>
      </c>
      <c r="U635" s="277"/>
      <c r="V635" s="483">
        <v>2026</v>
      </c>
    </row>
    <row r="636" spans="1:66" ht="12.75" customHeight="1" x14ac:dyDescent="0.2">
      <c r="A636" s="372">
        <f t="shared" si="159"/>
        <v>15</v>
      </c>
      <c r="B636" s="348" t="s">
        <v>778</v>
      </c>
      <c r="C636" s="277">
        <f t="shared" si="161"/>
        <v>348350.77200000006</v>
      </c>
      <c r="D636" s="277"/>
      <c r="E636" s="277"/>
      <c r="F636" s="277"/>
      <c r="G636" s="277"/>
      <c r="H636" s="277"/>
      <c r="I636" s="277"/>
      <c r="J636" s="277"/>
      <c r="K636" s="277"/>
      <c r="L636" s="277"/>
      <c r="M636" s="277"/>
      <c r="N636" s="277"/>
      <c r="O636" s="277"/>
      <c r="P636" s="277"/>
      <c r="Q636" s="277"/>
      <c r="R636" s="277"/>
      <c r="S636" s="277"/>
      <c r="T636" s="266">
        <v>348350.77200000006</v>
      </c>
      <c r="U636" s="277"/>
      <c r="V636" s="483">
        <v>2026</v>
      </c>
    </row>
    <row r="637" spans="1:66" ht="12.75" customHeight="1" x14ac:dyDescent="0.2">
      <c r="A637" s="518">
        <f t="shared" si="159"/>
        <v>16</v>
      </c>
      <c r="B637" s="172" t="s">
        <v>771</v>
      </c>
      <c r="C637" s="277">
        <f t="shared" si="161"/>
        <v>481599.39600000001</v>
      </c>
      <c r="D637" s="277"/>
      <c r="E637" s="277"/>
      <c r="F637" s="277"/>
      <c r="G637" s="277"/>
      <c r="H637" s="277"/>
      <c r="I637" s="277"/>
      <c r="J637" s="277"/>
      <c r="K637" s="277"/>
      <c r="L637" s="277"/>
      <c r="M637" s="277"/>
      <c r="N637" s="277"/>
      <c r="O637" s="277"/>
      <c r="P637" s="277"/>
      <c r="Q637" s="277"/>
      <c r="R637" s="277"/>
      <c r="S637" s="277"/>
      <c r="T637" s="266">
        <v>481599.39600000001</v>
      </c>
      <c r="U637" s="277"/>
      <c r="V637" s="483">
        <v>2026</v>
      </c>
    </row>
    <row r="638" spans="1:66" ht="12.75" customHeight="1" x14ac:dyDescent="0.2">
      <c r="A638" s="372">
        <f t="shared" si="159"/>
        <v>17</v>
      </c>
      <c r="B638" s="348" t="s">
        <v>780</v>
      </c>
      <c r="C638" s="277">
        <f t="shared" si="161"/>
        <v>182753.35980000001</v>
      </c>
      <c r="D638" s="277"/>
      <c r="E638" s="277"/>
      <c r="F638" s="277"/>
      <c r="G638" s="277"/>
      <c r="H638" s="277"/>
      <c r="I638" s="277"/>
      <c r="J638" s="277"/>
      <c r="K638" s="277"/>
      <c r="L638" s="277"/>
      <c r="M638" s="277"/>
      <c r="N638" s="277"/>
      <c r="O638" s="277"/>
      <c r="P638" s="277"/>
      <c r="Q638" s="277"/>
      <c r="R638" s="277"/>
      <c r="S638" s="277"/>
      <c r="T638" s="266">
        <v>182753.35980000001</v>
      </c>
      <c r="U638" s="277"/>
      <c r="V638" s="483">
        <v>2026</v>
      </c>
    </row>
    <row r="639" spans="1:66" ht="12.75" customHeight="1" x14ac:dyDescent="0.2">
      <c r="A639" s="372">
        <f t="shared" si="159"/>
        <v>18</v>
      </c>
      <c r="B639" s="348" t="s">
        <v>775</v>
      </c>
      <c r="C639" s="277">
        <f t="shared" si="161"/>
        <v>68586.136200000008</v>
      </c>
      <c r="D639" s="277"/>
      <c r="E639" s="277"/>
      <c r="F639" s="277"/>
      <c r="G639" s="277"/>
      <c r="H639" s="277"/>
      <c r="I639" s="277"/>
      <c r="J639" s="277"/>
      <c r="K639" s="277"/>
      <c r="L639" s="277"/>
      <c r="M639" s="277"/>
      <c r="N639" s="277"/>
      <c r="O639" s="277"/>
      <c r="P639" s="277"/>
      <c r="Q639" s="277"/>
      <c r="R639" s="277"/>
      <c r="S639" s="277"/>
      <c r="T639" s="266">
        <v>68586.136200000008</v>
      </c>
      <c r="U639" s="277"/>
      <c r="V639" s="483">
        <v>2026</v>
      </c>
    </row>
    <row r="640" spans="1:66" ht="12.75" customHeight="1" x14ac:dyDescent="0.2">
      <c r="A640" s="372">
        <f t="shared" si="159"/>
        <v>19</v>
      </c>
      <c r="B640" s="348" t="s">
        <v>1158</v>
      </c>
      <c r="C640" s="277">
        <f t="shared" si="161"/>
        <v>108093.02800000001</v>
      </c>
      <c r="D640" s="277"/>
      <c r="E640" s="277"/>
      <c r="F640" s="277"/>
      <c r="G640" s="277"/>
      <c r="H640" s="277"/>
      <c r="I640" s="277"/>
      <c r="J640" s="277"/>
      <c r="K640" s="277"/>
      <c r="L640" s="277"/>
      <c r="M640" s="277"/>
      <c r="N640" s="277"/>
      <c r="O640" s="277"/>
      <c r="P640" s="277"/>
      <c r="Q640" s="277"/>
      <c r="R640" s="277"/>
      <c r="S640" s="277"/>
      <c r="T640" s="266">
        <v>108093.02800000001</v>
      </c>
      <c r="U640" s="277"/>
      <c r="V640" s="483">
        <v>2026</v>
      </c>
    </row>
    <row r="641" spans="1:66" ht="12.75" customHeight="1" x14ac:dyDescent="0.2">
      <c r="A641" s="518">
        <f t="shared" si="159"/>
        <v>20</v>
      </c>
      <c r="B641" s="172" t="s">
        <v>769</v>
      </c>
      <c r="C641" s="277">
        <f t="shared" si="161"/>
        <v>387311.68</v>
      </c>
      <c r="D641" s="277"/>
      <c r="E641" s="277"/>
      <c r="F641" s="277"/>
      <c r="G641" s="277"/>
      <c r="H641" s="277"/>
      <c r="I641" s="277"/>
      <c r="J641" s="277"/>
      <c r="K641" s="277"/>
      <c r="L641" s="277"/>
      <c r="M641" s="277"/>
      <c r="N641" s="277"/>
      <c r="O641" s="277"/>
      <c r="P641" s="277"/>
      <c r="Q641" s="277"/>
      <c r="R641" s="277"/>
      <c r="S641" s="277"/>
      <c r="T641" s="266">
        <v>387311.68</v>
      </c>
      <c r="U641" s="277"/>
      <c r="V641" s="483">
        <v>2026</v>
      </c>
    </row>
    <row r="642" spans="1:66" ht="12.75" customHeight="1" x14ac:dyDescent="0.2">
      <c r="A642" s="518">
        <f t="shared" si="159"/>
        <v>21</v>
      </c>
      <c r="B642" s="333" t="s">
        <v>784</v>
      </c>
      <c r="C642" s="277">
        <f t="shared" si="161"/>
        <v>254456.63119999997</v>
      </c>
      <c r="D642" s="279"/>
      <c r="E642" s="279"/>
      <c r="F642" s="279"/>
      <c r="G642" s="279"/>
      <c r="H642" s="279"/>
      <c r="I642" s="279"/>
      <c r="J642" s="279"/>
      <c r="K642" s="279"/>
      <c r="L642" s="279"/>
      <c r="M642" s="279"/>
      <c r="N642" s="279"/>
      <c r="O642" s="279"/>
      <c r="P642" s="279"/>
      <c r="Q642" s="279"/>
      <c r="R642" s="279"/>
      <c r="S642" s="279"/>
      <c r="T642" s="288">
        <v>254456.63119999997</v>
      </c>
      <c r="U642" s="279"/>
      <c r="V642" s="483">
        <v>2026</v>
      </c>
    </row>
    <row r="643" spans="1:66" ht="12.75" customHeight="1" x14ac:dyDescent="0.2">
      <c r="A643" s="372">
        <f t="shared" si="159"/>
        <v>22</v>
      </c>
      <c r="B643" s="403" t="s">
        <v>764</v>
      </c>
      <c r="C643" s="277">
        <f t="shared" si="161"/>
        <v>215631.41159999999</v>
      </c>
      <c r="D643" s="279"/>
      <c r="E643" s="279"/>
      <c r="F643" s="279"/>
      <c r="G643" s="279"/>
      <c r="H643" s="279"/>
      <c r="I643" s="279"/>
      <c r="J643" s="279"/>
      <c r="K643" s="279"/>
      <c r="L643" s="279"/>
      <c r="M643" s="279"/>
      <c r="N643" s="279"/>
      <c r="O643" s="279"/>
      <c r="P643" s="279"/>
      <c r="Q643" s="279"/>
      <c r="R643" s="279"/>
      <c r="S643" s="279"/>
      <c r="T643" s="288">
        <v>215631.41159999999</v>
      </c>
      <c r="U643" s="279"/>
      <c r="V643" s="483">
        <v>2026</v>
      </c>
    </row>
    <row r="644" spans="1:66" ht="12.75" customHeight="1" x14ac:dyDescent="0.2">
      <c r="A644" s="372">
        <f t="shared" si="159"/>
        <v>23</v>
      </c>
      <c r="B644" s="403" t="s">
        <v>1157</v>
      </c>
      <c r="C644" s="277">
        <f t="shared" si="161"/>
        <v>286180.82459999999</v>
      </c>
      <c r="D644" s="279"/>
      <c r="E644" s="279"/>
      <c r="F644" s="279"/>
      <c r="G644" s="279"/>
      <c r="H644" s="279"/>
      <c r="I644" s="279"/>
      <c r="J644" s="279"/>
      <c r="K644" s="279"/>
      <c r="L644" s="279"/>
      <c r="M644" s="279"/>
      <c r="N644" s="279"/>
      <c r="O644" s="279"/>
      <c r="P644" s="279"/>
      <c r="Q644" s="279"/>
      <c r="R644" s="279"/>
      <c r="S644" s="279"/>
      <c r="T644" s="288">
        <v>286180.82459999999</v>
      </c>
      <c r="U644" s="279"/>
      <c r="V644" s="483">
        <v>2026</v>
      </c>
    </row>
    <row r="645" spans="1:66" ht="12.75" customHeight="1" x14ac:dyDescent="0.2">
      <c r="A645" s="593" t="s">
        <v>1148</v>
      </c>
      <c r="B645" s="593"/>
      <c r="C645" s="220">
        <f t="shared" ref="C645:U645" si="162">SUM(C622:C644)</f>
        <v>30712829.975702453</v>
      </c>
      <c r="D645" s="220">
        <f t="shared" si="162"/>
        <v>0</v>
      </c>
      <c r="E645" s="220">
        <f t="shared" si="162"/>
        <v>0</v>
      </c>
      <c r="F645" s="220">
        <f t="shared" si="162"/>
        <v>0</v>
      </c>
      <c r="G645" s="220">
        <f t="shared" si="162"/>
        <v>0</v>
      </c>
      <c r="H645" s="220">
        <f t="shared" si="162"/>
        <v>0</v>
      </c>
      <c r="I645" s="220">
        <f t="shared" si="162"/>
        <v>0</v>
      </c>
      <c r="J645" s="220">
        <f t="shared" si="162"/>
        <v>0</v>
      </c>
      <c r="K645" s="220">
        <f t="shared" si="162"/>
        <v>0</v>
      </c>
      <c r="L645" s="220">
        <f t="shared" si="162"/>
        <v>0</v>
      </c>
      <c r="M645" s="220">
        <f t="shared" si="162"/>
        <v>25104092.099179998</v>
      </c>
      <c r="N645" s="220">
        <f t="shared" si="162"/>
        <v>0</v>
      </c>
      <c r="O645" s="220">
        <f t="shared" si="162"/>
        <v>0</v>
      </c>
      <c r="P645" s="220">
        <f t="shared" si="162"/>
        <v>0</v>
      </c>
      <c r="Q645" s="220">
        <f t="shared" si="162"/>
        <v>0</v>
      </c>
      <c r="R645" s="220">
        <f t="shared" si="162"/>
        <v>0</v>
      </c>
      <c r="S645" s="220">
        <f t="shared" si="162"/>
        <v>0</v>
      </c>
      <c r="T645" s="220">
        <f t="shared" si="162"/>
        <v>5071510.3055999996</v>
      </c>
      <c r="U645" s="220">
        <f t="shared" si="162"/>
        <v>537227.57092245203</v>
      </c>
      <c r="V645" s="224"/>
    </row>
    <row r="646" spans="1:66" ht="12.75" customHeight="1" x14ac:dyDescent="0.2">
      <c r="A646" s="372">
        <v>1</v>
      </c>
      <c r="B646" s="403" t="s">
        <v>1639</v>
      </c>
      <c r="C646" s="277">
        <f t="shared" ref="C646" si="163">D646+E646+F646+G646+H646+I646+K646+M646+O646+Q646+R646+S646+T646+U646</f>
        <v>1494500.5929467997</v>
      </c>
      <c r="D646" s="279"/>
      <c r="E646" s="279"/>
      <c r="F646" s="279"/>
      <c r="G646" s="279"/>
      <c r="H646" s="279"/>
      <c r="I646" s="279"/>
      <c r="J646" s="279"/>
      <c r="K646" s="279"/>
      <c r="L646" s="279"/>
      <c r="M646" s="279">
        <v>1463188.3619999997</v>
      </c>
      <c r="N646" s="279"/>
      <c r="O646" s="279"/>
      <c r="P646" s="279"/>
      <c r="Q646" s="279"/>
      <c r="R646" s="279"/>
      <c r="S646" s="279"/>
      <c r="T646" s="288"/>
      <c r="U646" s="349">
        <f t="shared" ref="U646" si="164">(D646+E646+F646+G646+H646+I646+M646+O646+Q646+R646+S646)*2.14%</f>
        <v>31312.230946799998</v>
      </c>
      <c r="V646" s="484">
        <v>2027</v>
      </c>
      <c r="W646" s="357"/>
      <c r="X646" s="357"/>
      <c r="Y646" s="357"/>
      <c r="Z646" s="357"/>
      <c r="AA646" s="357"/>
      <c r="AB646" s="357"/>
      <c r="AC646" s="357"/>
      <c r="AD646" s="357"/>
      <c r="AE646" s="357"/>
      <c r="AF646" s="357"/>
      <c r="AG646" s="357"/>
      <c r="AH646" s="357"/>
      <c r="AI646" s="357"/>
      <c r="AJ646" s="357"/>
      <c r="AK646" s="357"/>
      <c r="AL646" s="357"/>
      <c r="AM646" s="357"/>
      <c r="AN646" s="357"/>
      <c r="AO646" s="357"/>
      <c r="AP646" s="357"/>
      <c r="AQ646" s="357"/>
      <c r="AR646" s="357"/>
      <c r="AS646" s="357"/>
      <c r="AT646" s="357"/>
      <c r="AU646" s="357"/>
      <c r="AV646" s="357"/>
      <c r="AW646" s="357"/>
      <c r="AX646" s="357"/>
      <c r="AY646" s="357"/>
      <c r="AZ646" s="357"/>
      <c r="BA646" s="357"/>
      <c r="BB646" s="357"/>
      <c r="BC646" s="357"/>
      <c r="BD646" s="357"/>
      <c r="BE646" s="357"/>
      <c r="BF646" s="357"/>
      <c r="BG646" s="357"/>
      <c r="BH646" s="357"/>
      <c r="BI646" s="357"/>
      <c r="BJ646" s="357"/>
      <c r="BK646" s="357"/>
      <c r="BL646" s="357"/>
      <c r="BM646" s="357"/>
      <c r="BN646" s="357"/>
    </row>
    <row r="647" spans="1:66" ht="12.75" customHeight="1" x14ac:dyDescent="0.2">
      <c r="A647" s="372">
        <f t="shared" ref="A647:A658" si="165">A646+1</f>
        <v>2</v>
      </c>
      <c r="B647" s="403" t="s">
        <v>1641</v>
      </c>
      <c r="C647" s="277">
        <f t="shared" ref="C647:C649" si="166">D647+E647+F647+G647+H647+I647+K647+M647+O647+Q647+R647+S647+T647+U647</f>
        <v>10152226.749399999</v>
      </c>
      <c r="D647" s="279"/>
      <c r="E647" s="279"/>
      <c r="F647" s="279"/>
      <c r="G647" s="279"/>
      <c r="H647" s="279"/>
      <c r="I647" s="279"/>
      <c r="J647" s="279"/>
      <c r="K647" s="279"/>
      <c r="L647" s="279"/>
      <c r="M647" s="279">
        <v>9939521</v>
      </c>
      <c r="N647" s="279"/>
      <c r="O647" s="279"/>
      <c r="P647" s="279"/>
      <c r="Q647" s="279"/>
      <c r="R647" s="279"/>
      <c r="S647" s="279"/>
      <c r="T647" s="288"/>
      <c r="U647" s="349">
        <f t="shared" ref="U647:U649" si="167">(D647+E647+F647+G647+H647+I647+M647+O647+Q647+R647+S647)*2.14%</f>
        <v>212705.74940000003</v>
      </c>
      <c r="V647" s="484">
        <v>2027</v>
      </c>
    </row>
    <row r="648" spans="1:66" ht="12.75" customHeight="1" x14ac:dyDescent="0.2">
      <c r="A648" s="372">
        <f t="shared" si="165"/>
        <v>3</v>
      </c>
      <c r="B648" s="403" t="s">
        <v>1643</v>
      </c>
      <c r="C648" s="277">
        <f t="shared" si="166"/>
        <v>9077966.9855204392</v>
      </c>
      <c r="D648" s="279"/>
      <c r="E648" s="279"/>
      <c r="F648" s="279"/>
      <c r="G648" s="279"/>
      <c r="H648" s="279"/>
      <c r="I648" s="279"/>
      <c r="J648" s="279"/>
      <c r="K648" s="279"/>
      <c r="L648" s="279"/>
      <c r="M648" s="279">
        <v>8887768.7346000001</v>
      </c>
      <c r="N648" s="279"/>
      <c r="O648" s="279"/>
      <c r="P648" s="279"/>
      <c r="Q648" s="279"/>
      <c r="R648" s="279"/>
      <c r="S648" s="279"/>
      <c r="T648" s="288"/>
      <c r="U648" s="349">
        <f t="shared" si="167"/>
        <v>190198.25092044001</v>
      </c>
      <c r="V648" s="484">
        <v>2027</v>
      </c>
    </row>
    <row r="649" spans="1:66" ht="12.75" customHeight="1" x14ac:dyDescent="0.2">
      <c r="A649" s="372">
        <f t="shared" si="165"/>
        <v>4</v>
      </c>
      <c r="B649" s="403" t="s">
        <v>1645</v>
      </c>
      <c r="C649" s="277">
        <f t="shared" si="166"/>
        <v>4637917.3270463999</v>
      </c>
      <c r="D649" s="279"/>
      <c r="E649" s="279"/>
      <c r="F649" s="279"/>
      <c r="G649" s="279"/>
      <c r="H649" s="279"/>
      <c r="I649" s="279"/>
      <c r="J649" s="279"/>
      <c r="K649" s="279"/>
      <c r="L649" s="279"/>
      <c r="M649" s="279">
        <v>4540745.3760000002</v>
      </c>
      <c r="N649" s="279"/>
      <c r="O649" s="279"/>
      <c r="P649" s="279"/>
      <c r="Q649" s="279"/>
      <c r="R649" s="279"/>
      <c r="S649" s="279"/>
      <c r="T649" s="288"/>
      <c r="U649" s="349">
        <f t="shared" si="167"/>
        <v>97171.95104640002</v>
      </c>
      <c r="V649" s="484">
        <v>2027</v>
      </c>
    </row>
    <row r="650" spans="1:66" ht="12.75" customHeight="1" x14ac:dyDescent="0.2">
      <c r="A650" s="372">
        <f t="shared" si="165"/>
        <v>5</v>
      </c>
      <c r="B650" s="348" t="s">
        <v>755</v>
      </c>
      <c r="C650" s="277">
        <f t="shared" ref="C650:C658" si="168">D650+E650+F650+G650+H650+I650+K650+M650+O650+Q650+R650+S650+T650+U650</f>
        <v>337681.04759999999</v>
      </c>
      <c r="D650" s="277"/>
      <c r="E650" s="277"/>
      <c r="F650" s="277"/>
      <c r="G650" s="277"/>
      <c r="H650" s="277"/>
      <c r="I650" s="277"/>
      <c r="J650" s="277"/>
      <c r="K650" s="277"/>
      <c r="L650" s="277"/>
      <c r="M650" s="277"/>
      <c r="N650" s="277"/>
      <c r="O650" s="277"/>
      <c r="P650" s="277"/>
      <c r="Q650" s="277"/>
      <c r="R650" s="277"/>
      <c r="S650" s="277"/>
      <c r="T650" s="266">
        <v>337681.04759999999</v>
      </c>
      <c r="U650" s="277"/>
      <c r="V650" s="484">
        <v>2027</v>
      </c>
    </row>
    <row r="651" spans="1:66" ht="12.75" customHeight="1" x14ac:dyDescent="0.2">
      <c r="A651" s="372">
        <f t="shared" si="165"/>
        <v>6</v>
      </c>
      <c r="B651" s="348" t="s">
        <v>759</v>
      </c>
      <c r="C651" s="277">
        <f t="shared" si="168"/>
        <v>303803.04239999998</v>
      </c>
      <c r="D651" s="277"/>
      <c r="E651" s="277"/>
      <c r="F651" s="277"/>
      <c r="G651" s="277"/>
      <c r="H651" s="277"/>
      <c r="I651" s="277"/>
      <c r="J651" s="277"/>
      <c r="K651" s="277"/>
      <c r="L651" s="277"/>
      <c r="M651" s="277"/>
      <c r="N651" s="277"/>
      <c r="O651" s="277"/>
      <c r="P651" s="277"/>
      <c r="Q651" s="277"/>
      <c r="R651" s="277"/>
      <c r="S651" s="277"/>
      <c r="T651" s="266">
        <v>303803.04239999998</v>
      </c>
      <c r="U651" s="277"/>
      <c r="V651" s="484">
        <v>2027</v>
      </c>
    </row>
    <row r="652" spans="1:66" ht="12.75" customHeight="1" x14ac:dyDescent="0.2">
      <c r="A652" s="372">
        <f t="shared" si="165"/>
        <v>7</v>
      </c>
      <c r="B652" s="348" t="s">
        <v>761</v>
      </c>
      <c r="C652" s="277">
        <f t="shared" si="168"/>
        <v>302130.64439999999</v>
      </c>
      <c r="D652" s="277"/>
      <c r="E652" s="277"/>
      <c r="F652" s="277"/>
      <c r="G652" s="277"/>
      <c r="H652" s="277"/>
      <c r="I652" s="277"/>
      <c r="J652" s="277"/>
      <c r="K652" s="277"/>
      <c r="L652" s="277"/>
      <c r="M652" s="277"/>
      <c r="N652" s="277"/>
      <c r="O652" s="277"/>
      <c r="P652" s="277"/>
      <c r="Q652" s="277"/>
      <c r="R652" s="277"/>
      <c r="S652" s="277"/>
      <c r="T652" s="266">
        <v>302130.64439999999</v>
      </c>
      <c r="U652" s="277"/>
      <c r="V652" s="484">
        <v>2027</v>
      </c>
    </row>
    <row r="653" spans="1:66" ht="12.75" customHeight="1" x14ac:dyDescent="0.2">
      <c r="A653" s="372">
        <f t="shared" si="165"/>
        <v>8</v>
      </c>
      <c r="B653" s="348" t="s">
        <v>762</v>
      </c>
      <c r="C653" s="277">
        <f t="shared" si="168"/>
        <v>376005.07799999998</v>
      </c>
      <c r="D653" s="277"/>
      <c r="E653" s="277"/>
      <c r="F653" s="277"/>
      <c r="G653" s="277"/>
      <c r="H653" s="277"/>
      <c r="I653" s="277"/>
      <c r="J653" s="277"/>
      <c r="K653" s="277"/>
      <c r="L653" s="277"/>
      <c r="M653" s="277"/>
      <c r="N653" s="277"/>
      <c r="O653" s="277"/>
      <c r="P653" s="277"/>
      <c r="Q653" s="277"/>
      <c r="R653" s="277"/>
      <c r="S653" s="277"/>
      <c r="T653" s="266">
        <v>376005.07799999998</v>
      </c>
      <c r="U653" s="277"/>
      <c r="V653" s="484">
        <v>2027</v>
      </c>
    </row>
    <row r="654" spans="1:66" ht="12.75" customHeight="1" x14ac:dyDescent="0.2">
      <c r="A654" s="372">
        <f t="shared" si="165"/>
        <v>9</v>
      </c>
      <c r="B654" s="348" t="s">
        <v>782</v>
      </c>
      <c r="C654" s="277">
        <f t="shared" si="168"/>
        <v>224954.73593999998</v>
      </c>
      <c r="D654" s="277"/>
      <c r="E654" s="277"/>
      <c r="F654" s="277"/>
      <c r="G654" s="277"/>
      <c r="H654" s="277"/>
      <c r="I654" s="277"/>
      <c r="J654" s="277"/>
      <c r="K654" s="277"/>
      <c r="L654" s="277"/>
      <c r="M654" s="277"/>
      <c r="N654" s="277"/>
      <c r="O654" s="277"/>
      <c r="P654" s="277"/>
      <c r="Q654" s="277"/>
      <c r="R654" s="277"/>
      <c r="S654" s="277"/>
      <c r="T654" s="266">
        <v>224954.73593999998</v>
      </c>
      <c r="U654" s="277"/>
      <c r="V654" s="484">
        <v>2027</v>
      </c>
    </row>
    <row r="655" spans="1:66" ht="12.75" customHeight="1" x14ac:dyDescent="0.2">
      <c r="A655" s="372">
        <f t="shared" si="165"/>
        <v>10</v>
      </c>
      <c r="B655" s="348" t="s">
        <v>767</v>
      </c>
      <c r="C655" s="277">
        <f t="shared" si="168"/>
        <v>427814.75699999998</v>
      </c>
      <c r="D655" s="277"/>
      <c r="E655" s="277"/>
      <c r="F655" s="277"/>
      <c r="G655" s="277"/>
      <c r="H655" s="277"/>
      <c r="I655" s="277"/>
      <c r="J655" s="277"/>
      <c r="K655" s="277"/>
      <c r="L655" s="277"/>
      <c r="M655" s="277"/>
      <c r="N655" s="277"/>
      <c r="O655" s="277"/>
      <c r="P655" s="277"/>
      <c r="Q655" s="277"/>
      <c r="R655" s="277"/>
      <c r="S655" s="277"/>
      <c r="T655" s="266">
        <v>427814.75699999998</v>
      </c>
      <c r="U655" s="277"/>
      <c r="V655" s="484">
        <v>2027</v>
      </c>
    </row>
    <row r="656" spans="1:66" ht="12.75" customHeight="1" x14ac:dyDescent="0.2">
      <c r="A656" s="372">
        <f t="shared" si="165"/>
        <v>11</v>
      </c>
      <c r="B656" s="348" t="s">
        <v>773</v>
      </c>
      <c r="C656" s="277">
        <f t="shared" si="168"/>
        <v>258252.46799999999</v>
      </c>
      <c r="D656" s="277"/>
      <c r="E656" s="277"/>
      <c r="F656" s="277"/>
      <c r="G656" s="277"/>
      <c r="H656" s="277"/>
      <c r="I656" s="277"/>
      <c r="J656" s="277"/>
      <c r="K656" s="277"/>
      <c r="L656" s="277"/>
      <c r="M656" s="277"/>
      <c r="N656" s="277"/>
      <c r="O656" s="277"/>
      <c r="P656" s="277"/>
      <c r="Q656" s="277"/>
      <c r="R656" s="277"/>
      <c r="S656" s="277"/>
      <c r="T656" s="266">
        <v>258252.46799999999</v>
      </c>
      <c r="U656" s="277"/>
      <c r="V656" s="484">
        <v>2027</v>
      </c>
    </row>
    <row r="657" spans="1:66" ht="12.75" customHeight="1" x14ac:dyDescent="0.2">
      <c r="A657" s="372">
        <f t="shared" si="165"/>
        <v>12</v>
      </c>
      <c r="B657" s="348" t="s">
        <v>757</v>
      </c>
      <c r="C657" s="277">
        <f t="shared" si="168"/>
        <v>301509.46799999999</v>
      </c>
      <c r="D657" s="277"/>
      <c r="E657" s="277"/>
      <c r="F657" s="277"/>
      <c r="G657" s="277"/>
      <c r="H657" s="277"/>
      <c r="I657" s="277"/>
      <c r="J657" s="277"/>
      <c r="K657" s="277"/>
      <c r="L657" s="277"/>
      <c r="M657" s="277"/>
      <c r="N657" s="277"/>
      <c r="O657" s="277"/>
      <c r="P657" s="277"/>
      <c r="Q657" s="277"/>
      <c r="R657" s="277"/>
      <c r="S657" s="277"/>
      <c r="T657" s="266">
        <v>301509.46799999999</v>
      </c>
      <c r="U657" s="277"/>
      <c r="V657" s="484">
        <v>2027</v>
      </c>
    </row>
    <row r="658" spans="1:66" ht="12.75" customHeight="1" x14ac:dyDescent="0.2">
      <c r="A658" s="372">
        <f t="shared" si="165"/>
        <v>13</v>
      </c>
      <c r="B658" s="348" t="s">
        <v>786</v>
      </c>
      <c r="C658" s="277">
        <f t="shared" si="168"/>
        <v>349779.58283999999</v>
      </c>
      <c r="D658" s="277"/>
      <c r="E658" s="277"/>
      <c r="F658" s="277"/>
      <c r="G658" s="277"/>
      <c r="H658" s="277"/>
      <c r="I658" s="277"/>
      <c r="J658" s="277"/>
      <c r="K658" s="277"/>
      <c r="L658" s="277"/>
      <c r="M658" s="277"/>
      <c r="N658" s="277"/>
      <c r="O658" s="277"/>
      <c r="P658" s="277"/>
      <c r="Q658" s="277"/>
      <c r="R658" s="277"/>
      <c r="S658" s="277"/>
      <c r="T658" s="266">
        <v>349779.58283999999</v>
      </c>
      <c r="U658" s="277"/>
      <c r="V658" s="484">
        <v>2027</v>
      </c>
    </row>
    <row r="659" spans="1:66" ht="12.75" customHeight="1" x14ac:dyDescent="0.2">
      <c r="A659" s="593" t="s">
        <v>1149</v>
      </c>
      <c r="B659" s="593"/>
      <c r="C659" s="220">
        <f>SUM(C646:C658)</f>
        <v>28244542.479093637</v>
      </c>
      <c r="D659" s="220">
        <f t="shared" ref="D659:U659" si="169">SUM(D646:D658)</f>
        <v>0</v>
      </c>
      <c r="E659" s="220">
        <f t="shared" si="169"/>
        <v>0</v>
      </c>
      <c r="F659" s="220">
        <f t="shared" si="169"/>
        <v>0</v>
      </c>
      <c r="G659" s="220">
        <f t="shared" si="169"/>
        <v>0</v>
      </c>
      <c r="H659" s="220">
        <f t="shared" si="169"/>
        <v>0</v>
      </c>
      <c r="I659" s="220">
        <f t="shared" si="169"/>
        <v>0</v>
      </c>
      <c r="J659" s="220">
        <f t="shared" si="169"/>
        <v>0</v>
      </c>
      <c r="K659" s="220">
        <f t="shared" si="169"/>
        <v>0</v>
      </c>
      <c r="L659" s="220">
        <f t="shared" si="169"/>
        <v>0</v>
      </c>
      <c r="M659" s="220">
        <f t="shared" si="169"/>
        <v>24831223.472599998</v>
      </c>
      <c r="N659" s="220">
        <f t="shared" si="169"/>
        <v>0</v>
      </c>
      <c r="O659" s="220">
        <f t="shared" si="169"/>
        <v>0</v>
      </c>
      <c r="P659" s="220">
        <f t="shared" si="169"/>
        <v>0</v>
      </c>
      <c r="Q659" s="220">
        <f t="shared" si="169"/>
        <v>0</v>
      </c>
      <c r="R659" s="220">
        <f t="shared" si="169"/>
        <v>0</v>
      </c>
      <c r="S659" s="220">
        <f t="shared" si="169"/>
        <v>0</v>
      </c>
      <c r="T659" s="220">
        <f t="shared" si="169"/>
        <v>2881930.8241799995</v>
      </c>
      <c r="U659" s="220">
        <f t="shared" si="169"/>
        <v>531388.18231364002</v>
      </c>
      <c r="V659" s="224"/>
    </row>
    <row r="660" spans="1:66" ht="12.75" customHeight="1" x14ac:dyDescent="0.2">
      <c r="A660" s="591" t="s">
        <v>85</v>
      </c>
      <c r="B660" s="591"/>
      <c r="C660" s="72">
        <f t="shared" ref="C660:U660" si="170">C621+C645+C659</f>
        <v>86155226.738936737</v>
      </c>
      <c r="D660" s="72">
        <f t="shared" si="170"/>
        <v>0</v>
      </c>
      <c r="E660" s="72">
        <f t="shared" si="170"/>
        <v>0</v>
      </c>
      <c r="F660" s="72">
        <f t="shared" si="170"/>
        <v>0</v>
      </c>
      <c r="G660" s="72">
        <f t="shared" si="170"/>
        <v>0</v>
      </c>
      <c r="H660" s="72">
        <f t="shared" si="170"/>
        <v>0</v>
      </c>
      <c r="I660" s="72">
        <f t="shared" si="170"/>
        <v>0</v>
      </c>
      <c r="J660" s="72">
        <f t="shared" si="170"/>
        <v>0</v>
      </c>
      <c r="K660" s="72">
        <f t="shared" si="170"/>
        <v>0</v>
      </c>
      <c r="L660" s="72">
        <f t="shared" si="170"/>
        <v>0</v>
      </c>
      <c r="M660" s="72">
        <f t="shared" si="170"/>
        <v>73343109.594239995</v>
      </c>
      <c r="N660" s="72">
        <f t="shared" si="170"/>
        <v>0</v>
      </c>
      <c r="O660" s="72">
        <f t="shared" si="170"/>
        <v>0</v>
      </c>
      <c r="P660" s="72">
        <f t="shared" si="170"/>
        <v>0</v>
      </c>
      <c r="Q660" s="72">
        <f t="shared" si="170"/>
        <v>0</v>
      </c>
      <c r="R660" s="72">
        <f t="shared" si="170"/>
        <v>0</v>
      </c>
      <c r="S660" s="72">
        <f t="shared" si="170"/>
        <v>0</v>
      </c>
      <c r="T660" s="154">
        <f t="shared" si="170"/>
        <v>11242574.59938</v>
      </c>
      <c r="U660" s="72">
        <f t="shared" si="170"/>
        <v>1569542.5453167362</v>
      </c>
      <c r="V660" s="73"/>
    </row>
    <row r="661" spans="1:66" ht="12.75" customHeight="1" x14ac:dyDescent="0.2">
      <c r="A661" s="677" t="s">
        <v>86</v>
      </c>
      <c r="B661" s="677"/>
      <c r="C661" s="408"/>
      <c r="D661" s="409"/>
      <c r="E661" s="409"/>
      <c r="F661" s="409"/>
      <c r="G661" s="409"/>
      <c r="H661" s="409"/>
      <c r="I661" s="409"/>
      <c r="J661" s="409"/>
      <c r="K661" s="409"/>
      <c r="L661" s="663"/>
      <c r="M661" s="409"/>
      <c r="N661" s="409"/>
      <c r="O661" s="481"/>
      <c r="P661" s="648"/>
      <c r="Q661" s="409"/>
      <c r="R661" s="409"/>
      <c r="S661" s="409"/>
      <c r="T661" s="408"/>
      <c r="U661" s="409"/>
      <c r="V661" s="483"/>
    </row>
    <row r="662" spans="1:66" ht="12.75" customHeight="1" x14ac:dyDescent="0.2">
      <c r="A662" s="373">
        <v>1</v>
      </c>
      <c r="B662" s="403" t="s">
        <v>1235</v>
      </c>
      <c r="C662" s="279">
        <f t="shared" ref="C662:C666" si="171">D662+E662+F662+G662+H662+I662+K662+M662+O662+Q662+R662+S662+T662+U662</f>
        <v>6096075.8899999997</v>
      </c>
      <c r="D662" s="349"/>
      <c r="E662" s="349"/>
      <c r="F662" s="349"/>
      <c r="G662" s="349"/>
      <c r="H662" s="349"/>
      <c r="I662" s="349"/>
      <c r="J662" s="349"/>
      <c r="K662" s="349"/>
      <c r="L662" s="654"/>
      <c r="M662" s="279">
        <v>6006526.4699999997</v>
      </c>
      <c r="N662" s="484"/>
      <c r="O662" s="349"/>
      <c r="P662" s="349"/>
      <c r="Q662" s="349"/>
      <c r="R662" s="349"/>
      <c r="S662" s="349"/>
      <c r="T662" s="279"/>
      <c r="U662" s="279">
        <v>89549.42</v>
      </c>
      <c r="V662" s="484">
        <v>2025</v>
      </c>
    </row>
    <row r="663" spans="1:66" ht="12.75" customHeight="1" x14ac:dyDescent="0.2">
      <c r="A663" s="373">
        <v>2</v>
      </c>
      <c r="B663" s="403" t="s">
        <v>1234</v>
      </c>
      <c r="C663" s="279">
        <f t="shared" si="171"/>
        <v>11716055.130997082</v>
      </c>
      <c r="D663" s="349"/>
      <c r="E663" s="349"/>
      <c r="F663" s="349"/>
      <c r="G663" s="349"/>
      <c r="H663" s="349"/>
      <c r="I663" s="349"/>
      <c r="J663" s="349"/>
      <c r="K663" s="349"/>
      <c r="L663" s="654"/>
      <c r="M663" s="279">
        <v>4001853.3200000003</v>
      </c>
      <c r="N663" s="484"/>
      <c r="O663" s="349"/>
      <c r="P663" s="349"/>
      <c r="Q663" s="349">
        <v>7601566.9500000002</v>
      </c>
      <c r="R663" s="349"/>
      <c r="S663" s="349"/>
      <c r="T663" s="279"/>
      <c r="U663" s="279">
        <v>112634.86099708315</v>
      </c>
      <c r="V663" s="484">
        <v>2025</v>
      </c>
    </row>
    <row r="664" spans="1:66" ht="12.75" customHeight="1" x14ac:dyDescent="0.2">
      <c r="A664" s="373">
        <v>3</v>
      </c>
      <c r="B664" s="403" t="s">
        <v>1236</v>
      </c>
      <c r="C664" s="279">
        <f t="shared" si="171"/>
        <v>3364680.48</v>
      </c>
      <c r="D664" s="349"/>
      <c r="E664" s="349"/>
      <c r="F664" s="349"/>
      <c r="G664" s="349"/>
      <c r="H664" s="349"/>
      <c r="I664" s="349"/>
      <c r="J664" s="349"/>
      <c r="K664" s="349"/>
      <c r="L664" s="654"/>
      <c r="M664" s="279">
        <v>3305605.73</v>
      </c>
      <c r="N664" s="484"/>
      <c r="O664" s="349"/>
      <c r="P664" s="349"/>
      <c r="Q664" s="349"/>
      <c r="R664" s="349"/>
      <c r="S664" s="349"/>
      <c r="T664" s="279">
        <v>15000</v>
      </c>
      <c r="U664" s="279">
        <v>44074.75</v>
      </c>
      <c r="V664" s="484">
        <v>2025</v>
      </c>
    </row>
    <row r="665" spans="1:66" ht="12.75" customHeight="1" x14ac:dyDescent="0.2">
      <c r="A665" s="373">
        <v>4</v>
      </c>
      <c r="B665" s="403" t="s">
        <v>1241</v>
      </c>
      <c r="C665" s="279">
        <f t="shared" si="171"/>
        <v>5118195.8108220007</v>
      </c>
      <c r="D665" s="349"/>
      <c r="E665" s="349"/>
      <c r="F665" s="349"/>
      <c r="G665" s="349"/>
      <c r="H665" s="349"/>
      <c r="I665" s="349"/>
      <c r="J665" s="349"/>
      <c r="K665" s="349"/>
      <c r="L665" s="654"/>
      <c r="M665" s="279">
        <v>4896718.7300000004</v>
      </c>
      <c r="N665" s="484"/>
      <c r="O665" s="349"/>
      <c r="P665" s="349"/>
      <c r="Q665" s="349"/>
      <c r="R665" s="349"/>
      <c r="S665" s="349"/>
      <c r="T665" s="279">
        <v>116687.3</v>
      </c>
      <c r="U665" s="279">
        <f>(D665+E665+F665+G665+H665+I665+M665+O665+Q665+R665+S665)*2.14%</f>
        <v>104789.78082200002</v>
      </c>
      <c r="V665" s="484">
        <v>2025</v>
      </c>
    </row>
    <row r="666" spans="1:66" ht="12.75" customHeight="1" x14ac:dyDescent="0.2">
      <c r="A666" s="373">
        <v>5</v>
      </c>
      <c r="B666" s="403" t="s">
        <v>1239</v>
      </c>
      <c r="C666" s="349">
        <f t="shared" si="171"/>
        <v>5811962.0031924285</v>
      </c>
      <c r="D666" s="349"/>
      <c r="E666" s="349"/>
      <c r="F666" s="349"/>
      <c r="G666" s="349"/>
      <c r="H666" s="349"/>
      <c r="I666" s="349"/>
      <c r="J666" s="349"/>
      <c r="K666" s="349"/>
      <c r="L666" s="654"/>
      <c r="M666" s="349">
        <v>5603096.1358845001</v>
      </c>
      <c r="N666" s="484"/>
      <c r="O666" s="349"/>
      <c r="P666" s="349"/>
      <c r="Q666" s="349"/>
      <c r="R666" s="349"/>
      <c r="S666" s="349"/>
      <c r="T666" s="279">
        <v>88959.61</v>
      </c>
      <c r="U666" s="349">
        <f>(D666+E666+F666+G666+H666+I666+M666+O666+Q666+R666+S666)*2.14%</f>
        <v>119906.25730792832</v>
      </c>
      <c r="V666" s="484">
        <v>2025</v>
      </c>
    </row>
    <row r="667" spans="1:66" ht="12.75" customHeight="1" x14ac:dyDescent="0.2">
      <c r="A667" s="593" t="s">
        <v>1213</v>
      </c>
      <c r="B667" s="593"/>
      <c r="C667" s="220">
        <f t="shared" ref="C667:U667" si="172">SUM(C662:C666)</f>
        <v>32106969.315011512</v>
      </c>
      <c r="D667" s="220">
        <f t="shared" si="172"/>
        <v>0</v>
      </c>
      <c r="E667" s="220">
        <f t="shared" si="172"/>
        <v>0</v>
      </c>
      <c r="F667" s="220">
        <f t="shared" si="172"/>
        <v>0</v>
      </c>
      <c r="G667" s="220">
        <f t="shared" si="172"/>
        <v>0</v>
      </c>
      <c r="H667" s="220">
        <f t="shared" si="172"/>
        <v>0</v>
      </c>
      <c r="I667" s="220">
        <f t="shared" si="172"/>
        <v>0</v>
      </c>
      <c r="J667" s="220">
        <f t="shared" si="172"/>
        <v>0</v>
      </c>
      <c r="K667" s="220">
        <f t="shared" si="172"/>
        <v>0</v>
      </c>
      <c r="L667" s="220">
        <f t="shared" si="172"/>
        <v>0</v>
      </c>
      <c r="M667" s="220">
        <f t="shared" si="172"/>
        <v>23813800.385884501</v>
      </c>
      <c r="N667" s="220">
        <f t="shared" si="172"/>
        <v>0</v>
      </c>
      <c r="O667" s="220">
        <f t="shared" si="172"/>
        <v>0</v>
      </c>
      <c r="P667" s="220">
        <f t="shared" si="172"/>
        <v>0</v>
      </c>
      <c r="Q667" s="220">
        <f t="shared" si="172"/>
        <v>7601566.9500000002</v>
      </c>
      <c r="R667" s="220">
        <f t="shared" si="172"/>
        <v>0</v>
      </c>
      <c r="S667" s="220">
        <f t="shared" si="172"/>
        <v>0</v>
      </c>
      <c r="T667" s="220">
        <f t="shared" si="172"/>
        <v>220646.90999999997</v>
      </c>
      <c r="U667" s="220">
        <f t="shared" si="172"/>
        <v>470955.06912701146</v>
      </c>
      <c r="V667" s="224"/>
    </row>
    <row r="668" spans="1:66" ht="12.75" customHeight="1" x14ac:dyDescent="0.2">
      <c r="A668" s="372"/>
      <c r="B668" s="348"/>
      <c r="C668" s="408"/>
      <c r="D668" s="408"/>
      <c r="E668" s="408"/>
      <c r="F668" s="408"/>
      <c r="G668" s="408"/>
      <c r="H668" s="408"/>
      <c r="I668" s="408"/>
      <c r="J668" s="408"/>
      <c r="K668" s="408"/>
      <c r="L668" s="408"/>
      <c r="M668" s="408"/>
      <c r="N668" s="408"/>
      <c r="O668" s="408"/>
      <c r="P668" s="408"/>
      <c r="Q668" s="408"/>
      <c r="R668" s="408"/>
      <c r="S668" s="408"/>
      <c r="T668" s="408"/>
      <c r="U668" s="408"/>
      <c r="V668" s="484"/>
    </row>
    <row r="669" spans="1:66" ht="12.75" customHeight="1" x14ac:dyDescent="0.2">
      <c r="A669" s="593" t="s">
        <v>1214</v>
      </c>
      <c r="B669" s="593"/>
      <c r="C669" s="220">
        <f t="shared" ref="C669:U669" si="173">SUM(C668:C668)</f>
        <v>0</v>
      </c>
      <c r="D669" s="220">
        <f t="shared" si="173"/>
        <v>0</v>
      </c>
      <c r="E669" s="220">
        <f t="shared" si="173"/>
        <v>0</v>
      </c>
      <c r="F669" s="220">
        <f t="shared" si="173"/>
        <v>0</v>
      </c>
      <c r="G669" s="220">
        <f t="shared" si="173"/>
        <v>0</v>
      </c>
      <c r="H669" s="220">
        <f t="shared" si="173"/>
        <v>0</v>
      </c>
      <c r="I669" s="220">
        <f t="shared" si="173"/>
        <v>0</v>
      </c>
      <c r="J669" s="220">
        <f t="shared" si="173"/>
        <v>0</v>
      </c>
      <c r="K669" s="220">
        <f t="shared" si="173"/>
        <v>0</v>
      </c>
      <c r="L669" s="220">
        <f t="shared" si="173"/>
        <v>0</v>
      </c>
      <c r="M669" s="220">
        <f t="shared" si="173"/>
        <v>0</v>
      </c>
      <c r="N669" s="220">
        <f t="shared" si="173"/>
        <v>0</v>
      </c>
      <c r="O669" s="220">
        <f t="shared" si="173"/>
        <v>0</v>
      </c>
      <c r="P669" s="220">
        <f t="shared" si="173"/>
        <v>0</v>
      </c>
      <c r="Q669" s="220">
        <f t="shared" si="173"/>
        <v>0</v>
      </c>
      <c r="R669" s="220">
        <f t="shared" si="173"/>
        <v>0</v>
      </c>
      <c r="S669" s="220">
        <f t="shared" si="173"/>
        <v>0</v>
      </c>
      <c r="T669" s="220">
        <f t="shared" si="173"/>
        <v>0</v>
      </c>
      <c r="U669" s="220">
        <f t="shared" si="173"/>
        <v>0</v>
      </c>
      <c r="V669" s="224"/>
    </row>
    <row r="670" spans="1:66" ht="12.75" customHeight="1" x14ac:dyDescent="0.2">
      <c r="A670" s="372">
        <v>1</v>
      </c>
      <c r="B670" s="348" t="s">
        <v>1089</v>
      </c>
      <c r="C670" s="349">
        <f>D670+E670+F670+G670+H670+I670+K670+M670+O670+Q670+R670+S670+T670+U670</f>
        <v>271193.29379999998</v>
      </c>
      <c r="D670" s="277"/>
      <c r="E670" s="277"/>
      <c r="F670" s="277"/>
      <c r="G670" s="277"/>
      <c r="H670" s="277"/>
      <c r="I670" s="277"/>
      <c r="J670" s="277"/>
      <c r="K670" s="277"/>
      <c r="L670" s="277"/>
      <c r="M670" s="277"/>
      <c r="N670" s="277"/>
      <c r="O670" s="277"/>
      <c r="P670" s="277"/>
      <c r="Q670" s="277"/>
      <c r="R670" s="277"/>
      <c r="S670" s="277"/>
      <c r="T670" s="266">
        <v>271193.29379999998</v>
      </c>
      <c r="U670" s="277"/>
      <c r="V670" s="483">
        <v>2027</v>
      </c>
    </row>
    <row r="671" spans="1:66" ht="12.75" customHeight="1" x14ac:dyDescent="0.2">
      <c r="A671" s="593" t="s">
        <v>1215</v>
      </c>
      <c r="B671" s="593"/>
      <c r="C671" s="220">
        <f t="shared" ref="C671:U671" si="174">SUM(C670:C670)</f>
        <v>271193.29379999998</v>
      </c>
      <c r="D671" s="220">
        <f t="shared" si="174"/>
        <v>0</v>
      </c>
      <c r="E671" s="220">
        <f t="shared" si="174"/>
        <v>0</v>
      </c>
      <c r="F671" s="220">
        <f t="shared" si="174"/>
        <v>0</v>
      </c>
      <c r="G671" s="220">
        <f t="shared" si="174"/>
        <v>0</v>
      </c>
      <c r="H671" s="220">
        <f t="shared" si="174"/>
        <v>0</v>
      </c>
      <c r="I671" s="220">
        <f t="shared" si="174"/>
        <v>0</v>
      </c>
      <c r="J671" s="220">
        <f t="shared" si="174"/>
        <v>0</v>
      </c>
      <c r="K671" s="220">
        <f t="shared" si="174"/>
        <v>0</v>
      </c>
      <c r="L671" s="220">
        <f t="shared" si="174"/>
        <v>0</v>
      </c>
      <c r="M671" s="220">
        <f t="shared" si="174"/>
        <v>0</v>
      </c>
      <c r="N671" s="220">
        <f t="shared" si="174"/>
        <v>0</v>
      </c>
      <c r="O671" s="220">
        <f t="shared" si="174"/>
        <v>0</v>
      </c>
      <c r="P671" s="220">
        <f t="shared" si="174"/>
        <v>0</v>
      </c>
      <c r="Q671" s="220">
        <f t="shared" si="174"/>
        <v>0</v>
      </c>
      <c r="R671" s="220">
        <f t="shared" si="174"/>
        <v>0</v>
      </c>
      <c r="S671" s="220">
        <f t="shared" si="174"/>
        <v>0</v>
      </c>
      <c r="T671" s="220">
        <f t="shared" si="174"/>
        <v>271193.29379999998</v>
      </c>
      <c r="U671" s="220">
        <f t="shared" si="174"/>
        <v>0</v>
      </c>
      <c r="V671" s="224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</row>
    <row r="672" spans="1:66" ht="12.75" customHeight="1" x14ac:dyDescent="0.2">
      <c r="A672" s="591" t="s">
        <v>101</v>
      </c>
      <c r="B672" s="591"/>
      <c r="C672" s="72">
        <f t="shared" ref="C672:U672" si="175">C667+C669+C671</f>
        <v>32378162.608811513</v>
      </c>
      <c r="D672" s="72">
        <f t="shared" si="175"/>
        <v>0</v>
      </c>
      <c r="E672" s="72">
        <f t="shared" si="175"/>
        <v>0</v>
      </c>
      <c r="F672" s="72">
        <f t="shared" si="175"/>
        <v>0</v>
      </c>
      <c r="G672" s="72">
        <f t="shared" si="175"/>
        <v>0</v>
      </c>
      <c r="H672" s="72">
        <f t="shared" si="175"/>
        <v>0</v>
      </c>
      <c r="I672" s="72">
        <f t="shared" si="175"/>
        <v>0</v>
      </c>
      <c r="J672" s="72">
        <f t="shared" si="175"/>
        <v>0</v>
      </c>
      <c r="K672" s="72">
        <f t="shared" si="175"/>
        <v>0</v>
      </c>
      <c r="L672" s="72">
        <f t="shared" si="175"/>
        <v>0</v>
      </c>
      <c r="M672" s="72">
        <f t="shared" si="175"/>
        <v>23813800.385884501</v>
      </c>
      <c r="N672" s="72">
        <f t="shared" si="175"/>
        <v>0</v>
      </c>
      <c r="O672" s="72">
        <f t="shared" si="175"/>
        <v>0</v>
      </c>
      <c r="P672" s="72">
        <f t="shared" si="175"/>
        <v>0</v>
      </c>
      <c r="Q672" s="72">
        <f t="shared" si="175"/>
        <v>7601566.9500000002</v>
      </c>
      <c r="R672" s="72">
        <f t="shared" si="175"/>
        <v>0</v>
      </c>
      <c r="S672" s="72">
        <f t="shared" si="175"/>
        <v>0</v>
      </c>
      <c r="T672" s="154">
        <f t="shared" si="175"/>
        <v>491840.20379999996</v>
      </c>
      <c r="U672" s="72">
        <f t="shared" si="175"/>
        <v>470955.06912701146</v>
      </c>
      <c r="V672" s="73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</row>
    <row r="673" spans="1:66" ht="12.75" customHeight="1" x14ac:dyDescent="0.2">
      <c r="A673" s="685"/>
      <c r="B673" s="685"/>
      <c r="C673" s="669"/>
      <c r="D673" s="669"/>
      <c r="E673" s="669"/>
      <c r="F673" s="669"/>
      <c r="H673" s="669"/>
      <c r="I673" s="669"/>
      <c r="J673" s="669"/>
      <c r="K673" s="669"/>
      <c r="L673" s="669"/>
      <c r="M673" s="669"/>
      <c r="N673" s="669"/>
      <c r="O673" s="669"/>
      <c r="P673" s="669"/>
      <c r="Q673" s="669"/>
      <c r="R673" s="669"/>
      <c r="S673" s="669"/>
      <c r="T673" s="670"/>
      <c r="U673" s="669"/>
      <c r="V673" s="377"/>
    </row>
    <row r="674" spans="1:66" ht="12.75" customHeight="1" x14ac:dyDescent="0.2">
      <c r="A674" s="685"/>
      <c r="B674" s="685"/>
      <c r="C674" s="669"/>
      <c r="D674" s="669"/>
      <c r="E674" s="669"/>
      <c r="F674" s="669"/>
      <c r="G674" s="669"/>
      <c r="H674" s="669"/>
      <c r="I674" s="669"/>
      <c r="J674" s="669"/>
      <c r="K674" s="669"/>
      <c r="L674" s="669"/>
      <c r="M674" s="669"/>
      <c r="N674" s="669"/>
      <c r="O674" s="669"/>
      <c r="P674" s="669"/>
      <c r="Q674" s="669"/>
      <c r="R674" s="669"/>
      <c r="S674" s="669"/>
      <c r="T674" s="670"/>
      <c r="U674" s="669"/>
      <c r="V674" s="377"/>
    </row>
    <row r="675" spans="1:66" x14ac:dyDescent="0.2">
      <c r="A675" s="378"/>
      <c r="B675" s="378"/>
      <c r="C675" s="378"/>
      <c r="D675" s="669"/>
      <c r="E675" s="378"/>
      <c r="F675" s="378"/>
      <c r="G675" s="378"/>
      <c r="H675" s="378"/>
      <c r="I675" s="378"/>
      <c r="J675" s="378"/>
      <c r="K675" s="378"/>
      <c r="L675" s="671"/>
      <c r="M675" s="671"/>
      <c r="N675" s="671"/>
      <c r="O675" s="671"/>
      <c r="P675" s="671"/>
      <c r="Q675" s="671"/>
      <c r="R675" s="378"/>
      <c r="S675" s="378"/>
      <c r="T675" s="670"/>
      <c r="U675" s="624"/>
      <c r="V675" s="378"/>
    </row>
    <row r="676" spans="1:66" x14ac:dyDescent="0.2">
      <c r="A676" s="378"/>
      <c r="B676" s="378"/>
      <c r="C676" s="378"/>
      <c r="D676" s="669"/>
      <c r="E676" s="378"/>
      <c r="F676" s="378"/>
      <c r="G676" s="378"/>
      <c r="H676" s="378"/>
      <c r="I676" s="378"/>
      <c r="J676" s="378"/>
      <c r="K676" s="378"/>
      <c r="L676" s="671"/>
      <c r="M676" s="671"/>
      <c r="N676" s="671"/>
      <c r="O676" s="671"/>
      <c r="P676" s="671"/>
      <c r="Q676" s="671"/>
      <c r="R676" s="378"/>
      <c r="S676" s="378"/>
      <c r="T676" s="670"/>
      <c r="U676" s="624"/>
      <c r="V676" s="378"/>
    </row>
    <row r="677" spans="1:66" x14ac:dyDescent="0.2">
      <c r="A677" s="378"/>
      <c r="B677" s="378"/>
      <c r="C677" s="378"/>
      <c r="E677" s="378"/>
      <c r="F677" s="378"/>
      <c r="G677" s="378"/>
      <c r="H677" s="378"/>
      <c r="I677" s="378"/>
      <c r="J677" s="378"/>
      <c r="K677" s="378"/>
      <c r="L677" s="671"/>
      <c r="M677" s="671"/>
      <c r="N677" s="671"/>
      <c r="O677" s="671"/>
      <c r="P677" s="671"/>
      <c r="Q677" s="671"/>
      <c r="R677" s="378"/>
      <c r="S677" s="378"/>
      <c r="T677" s="670"/>
      <c r="U677" s="624"/>
      <c r="V677" s="378"/>
    </row>
    <row r="678" spans="1:66" x14ac:dyDescent="0.2">
      <c r="A678" s="378"/>
      <c r="B678" s="378"/>
      <c r="C678" s="378"/>
      <c r="D678" s="669"/>
      <c r="E678" s="378"/>
      <c r="F678" s="378"/>
      <c r="G678" s="378"/>
      <c r="H678" s="378"/>
      <c r="I678" s="378"/>
      <c r="J678" s="378"/>
      <c r="K678" s="378"/>
      <c r="L678" s="671"/>
      <c r="M678" s="669"/>
      <c r="N678" s="671"/>
      <c r="O678" s="671"/>
      <c r="P678" s="671"/>
      <c r="Q678" s="671"/>
      <c r="R678" s="673"/>
      <c r="S678" s="378"/>
      <c r="T678" s="670"/>
      <c r="U678" s="661"/>
      <c r="V678" s="378"/>
    </row>
    <row r="679" spans="1:66" x14ac:dyDescent="0.2">
      <c r="A679" s="378"/>
      <c r="B679" s="378"/>
      <c r="C679" s="378"/>
      <c r="D679" s="669"/>
      <c r="E679" s="378"/>
      <c r="F679" s="378"/>
      <c r="G679" s="378"/>
      <c r="H679" s="378"/>
      <c r="I679" s="378"/>
      <c r="J679" s="378"/>
      <c r="K679" s="378"/>
      <c r="L679" s="671"/>
      <c r="M679" s="671"/>
      <c r="N679" s="671"/>
      <c r="O679" s="671"/>
      <c r="P679" s="671"/>
      <c r="Q679" s="671"/>
      <c r="R679" s="378"/>
      <c r="S679" s="378"/>
      <c r="T679" s="670"/>
      <c r="U679" s="624"/>
      <c r="V679" s="378"/>
    </row>
    <row r="680" spans="1:66" x14ac:dyDescent="0.2">
      <c r="A680" s="378"/>
      <c r="B680" s="458"/>
      <c r="C680" s="378"/>
      <c r="D680" s="669"/>
      <c r="E680" s="378"/>
      <c r="F680" s="378"/>
      <c r="G680" s="378"/>
      <c r="H680" s="378"/>
      <c r="I680" s="378"/>
      <c r="J680" s="378"/>
      <c r="K680" s="378"/>
      <c r="L680" s="671"/>
      <c r="M680" s="671"/>
      <c r="N680" s="671"/>
      <c r="O680" s="671"/>
      <c r="P680" s="671"/>
      <c r="Q680" s="671"/>
      <c r="R680" s="378"/>
      <c r="S680" s="378"/>
      <c r="T680" s="670"/>
      <c r="U680" s="661"/>
      <c r="V680" s="378"/>
    </row>
    <row r="681" spans="1:66" x14ac:dyDescent="0.2">
      <c r="A681" s="378"/>
      <c r="B681" s="686"/>
      <c r="C681" s="378"/>
      <c r="D681" s="669"/>
      <c r="E681" s="378"/>
      <c r="F681" s="378"/>
      <c r="G681" s="378"/>
      <c r="H681" s="669"/>
      <c r="I681" s="378"/>
      <c r="J681" s="378"/>
      <c r="K681" s="378"/>
      <c r="L681" s="671"/>
      <c r="M681" s="671"/>
      <c r="N681" s="671"/>
      <c r="O681" s="671"/>
      <c r="P681" s="671"/>
      <c r="Q681" s="671"/>
      <c r="R681" s="378"/>
      <c r="S681" s="378"/>
      <c r="T681" s="670"/>
      <c r="U681" s="624"/>
      <c r="V681" s="378"/>
    </row>
    <row r="682" spans="1:66" x14ac:dyDescent="0.2">
      <c r="A682" s="378"/>
      <c r="B682" s="378"/>
      <c r="C682" s="378"/>
      <c r="D682" s="669"/>
      <c r="E682" s="378"/>
      <c r="F682" s="378"/>
      <c r="G682" s="378"/>
      <c r="H682" s="378"/>
      <c r="I682" s="378"/>
      <c r="J682" s="378"/>
      <c r="K682" s="378"/>
      <c r="L682" s="671"/>
      <c r="M682" s="671"/>
      <c r="N682" s="671"/>
      <c r="O682" s="671"/>
      <c r="P682" s="671"/>
      <c r="Q682" s="671"/>
      <c r="R682" s="378"/>
      <c r="S682" s="378"/>
      <c r="T682" s="670"/>
      <c r="U682" s="624"/>
      <c r="V682" s="378"/>
    </row>
    <row r="683" spans="1:66" x14ac:dyDescent="0.2">
      <c r="A683" s="378"/>
      <c r="B683" s="378"/>
      <c r="C683" s="378"/>
      <c r="D683" s="669"/>
      <c r="E683" s="378"/>
      <c r="F683" s="378"/>
      <c r="G683" s="378"/>
      <c r="I683" s="378"/>
      <c r="J683" s="378"/>
      <c r="K683" s="378"/>
      <c r="L683" s="671"/>
      <c r="M683" s="671"/>
      <c r="N683" s="671"/>
      <c r="O683" s="671"/>
      <c r="P683" s="671"/>
      <c r="Q683" s="671"/>
      <c r="R683" s="378"/>
      <c r="S683" s="671"/>
      <c r="T683" s="661"/>
      <c r="U683" s="624"/>
      <c r="V683" s="378"/>
    </row>
    <row r="684" spans="1:66" x14ac:dyDescent="0.2">
      <c r="A684" s="378"/>
      <c r="B684" s="378"/>
      <c r="C684" s="378"/>
      <c r="D684" s="669"/>
      <c r="E684" s="378"/>
      <c r="F684" s="378"/>
      <c r="G684" s="378"/>
      <c r="H684" s="378"/>
      <c r="I684" s="378"/>
      <c r="J684" s="378"/>
      <c r="K684" s="378"/>
      <c r="L684" s="671"/>
      <c r="M684" s="671"/>
      <c r="N684" s="671"/>
      <c r="O684" s="671"/>
      <c r="P684" s="671"/>
      <c r="Q684" s="671"/>
      <c r="R684" s="378"/>
      <c r="S684" s="378"/>
      <c r="T684" s="661"/>
      <c r="U684" s="624"/>
      <c r="V684" s="378"/>
    </row>
    <row r="685" spans="1:66" x14ac:dyDescent="0.2">
      <c r="A685" s="378"/>
      <c r="B685" s="378"/>
      <c r="C685" s="378"/>
      <c r="D685" s="669"/>
      <c r="E685" s="378"/>
      <c r="F685" s="378"/>
      <c r="G685" s="378"/>
      <c r="H685" s="378"/>
      <c r="I685" s="378"/>
      <c r="J685" s="378"/>
      <c r="K685" s="378"/>
      <c r="L685" s="671"/>
      <c r="M685" s="671"/>
      <c r="N685" s="671"/>
      <c r="O685" s="671"/>
      <c r="P685" s="671"/>
      <c r="Q685" s="671"/>
      <c r="R685" s="378"/>
      <c r="S685" s="378"/>
      <c r="T685" s="661"/>
      <c r="U685" s="624"/>
      <c r="V685" s="378"/>
    </row>
    <row r="686" spans="1:66" x14ac:dyDescent="0.2">
      <c r="A686" s="378"/>
      <c r="B686" s="378"/>
      <c r="C686" s="378"/>
      <c r="D686" s="669"/>
      <c r="E686" s="378"/>
      <c r="F686" s="378"/>
      <c r="G686" s="378"/>
      <c r="H686" s="378"/>
      <c r="I686" s="378"/>
      <c r="J686" s="378"/>
      <c r="K686" s="378"/>
      <c r="L686" s="671"/>
      <c r="M686" s="671"/>
      <c r="N686" s="671"/>
      <c r="O686" s="671"/>
      <c r="P686" s="671"/>
      <c r="Q686" s="671"/>
      <c r="R686" s="378"/>
      <c r="S686" s="378"/>
      <c r="T686" s="661"/>
      <c r="U686" s="624"/>
      <c r="V686" s="378"/>
    </row>
    <row r="687" spans="1:66" x14ac:dyDescent="0.2">
      <c r="A687" s="378"/>
      <c r="B687" s="378"/>
      <c r="C687" s="378"/>
      <c r="D687" s="669"/>
      <c r="E687" s="378"/>
      <c r="F687" s="378"/>
      <c r="G687" s="378"/>
      <c r="H687" s="378"/>
      <c r="I687" s="378"/>
      <c r="J687" s="378"/>
      <c r="K687" s="378"/>
      <c r="L687" s="671"/>
      <c r="M687" s="671"/>
      <c r="N687" s="671"/>
      <c r="O687" s="671"/>
      <c r="P687" s="671"/>
      <c r="Q687" s="671"/>
      <c r="R687" s="378"/>
      <c r="S687" s="378"/>
      <c r="T687" s="661"/>
      <c r="U687" s="624"/>
      <c r="V687" s="378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</row>
    <row r="688" spans="1:66" x14ac:dyDescent="0.2">
      <c r="A688" s="378"/>
      <c r="B688" s="378"/>
      <c r="C688" s="378"/>
      <c r="D688" s="669"/>
      <c r="E688" s="378"/>
      <c r="F688" s="378"/>
      <c r="G688" s="378"/>
      <c r="H688" s="378"/>
      <c r="I688" s="378"/>
      <c r="J688" s="378"/>
      <c r="K688" s="378"/>
      <c r="L688" s="671"/>
      <c r="M688" s="671"/>
      <c r="N688" s="671"/>
      <c r="O688" s="671"/>
      <c r="P688" s="671"/>
      <c r="Q688" s="671"/>
      <c r="R688" s="378"/>
      <c r="S688" s="378"/>
      <c r="T688" s="661"/>
      <c r="U688" s="624"/>
      <c r="V688" s="37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</row>
    <row r="689" spans="1:66" x14ac:dyDescent="0.2">
      <c r="A689" s="378"/>
      <c r="B689" s="378"/>
      <c r="C689" s="378"/>
      <c r="D689" s="669"/>
      <c r="E689" s="378"/>
      <c r="F689" s="378"/>
      <c r="G689" s="378"/>
      <c r="H689" s="378"/>
      <c r="I689" s="378"/>
      <c r="J689" s="378"/>
      <c r="K689" s="378"/>
      <c r="L689" s="671"/>
      <c r="M689" s="671"/>
      <c r="N689" s="671"/>
      <c r="O689" s="671"/>
      <c r="P689" s="671"/>
      <c r="Q689" s="671"/>
      <c r="R689" s="378"/>
      <c r="S689" s="378"/>
      <c r="T689" s="661"/>
      <c r="U689" s="624"/>
      <c r="V689" s="378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</row>
    <row r="690" spans="1:66" x14ac:dyDescent="0.2">
      <c r="A690" s="378"/>
      <c r="B690" s="378"/>
      <c r="C690" s="378"/>
      <c r="D690" s="669"/>
      <c r="E690" s="378"/>
      <c r="F690" s="378"/>
      <c r="G690" s="378"/>
      <c r="H690" s="378"/>
      <c r="I690" s="378"/>
      <c r="J690" s="378"/>
      <c r="K690" s="378"/>
      <c r="L690" s="671"/>
      <c r="M690" s="671"/>
      <c r="N690" s="671"/>
      <c r="O690" s="671"/>
      <c r="P690" s="671"/>
      <c r="Q690" s="671"/>
      <c r="R690" s="378"/>
      <c r="S690" s="378"/>
      <c r="T690" s="661"/>
      <c r="U690" s="624"/>
      <c r="V690" s="378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</row>
    <row r="691" spans="1:66" x14ac:dyDescent="0.2">
      <c r="A691" s="378"/>
      <c r="B691" s="378"/>
      <c r="C691" s="378"/>
      <c r="D691" s="669"/>
      <c r="E691" s="378"/>
      <c r="F691" s="378"/>
      <c r="G691" s="378"/>
      <c r="H691" s="378"/>
      <c r="I691" s="378"/>
      <c r="J691" s="378"/>
      <c r="K691" s="378"/>
      <c r="L691" s="671"/>
      <c r="M691" s="671"/>
      <c r="N691" s="671"/>
      <c r="O691" s="671"/>
      <c r="P691" s="671"/>
      <c r="Q691" s="671"/>
      <c r="R691" s="378"/>
      <c r="S691" s="378"/>
      <c r="T691" s="661"/>
      <c r="U691" s="624"/>
      <c r="V691" s="378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</row>
    <row r="692" spans="1:66" x14ac:dyDescent="0.2">
      <c r="A692" s="378"/>
      <c r="B692" s="378"/>
      <c r="C692" s="378"/>
      <c r="D692" s="669"/>
      <c r="E692" s="378"/>
      <c r="F692" s="378"/>
      <c r="G692" s="378"/>
      <c r="H692" s="378"/>
      <c r="I692" s="378"/>
      <c r="J692" s="378"/>
      <c r="K692" s="378"/>
      <c r="L692" s="671"/>
      <c r="M692" s="671"/>
      <c r="N692" s="671"/>
      <c r="O692" s="671"/>
      <c r="P692" s="671"/>
      <c r="Q692" s="671"/>
      <c r="R692" s="378"/>
      <c r="S692" s="378"/>
      <c r="T692" s="661"/>
      <c r="U692" s="624"/>
      <c r="V692" s="378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</row>
    <row r="693" spans="1:66" x14ac:dyDescent="0.2">
      <c r="A693" s="378"/>
      <c r="B693" s="378"/>
      <c r="C693" s="378"/>
      <c r="D693" s="669"/>
      <c r="E693" s="378"/>
      <c r="F693" s="378"/>
      <c r="G693" s="378"/>
      <c r="H693" s="378"/>
      <c r="I693" s="378"/>
      <c r="J693" s="378"/>
      <c r="K693" s="378"/>
      <c r="L693" s="671"/>
      <c r="M693" s="671"/>
      <c r="N693" s="671"/>
      <c r="O693" s="671"/>
      <c r="P693" s="671"/>
      <c r="Q693" s="671"/>
      <c r="R693" s="378"/>
      <c r="S693" s="378"/>
      <c r="T693" s="661"/>
      <c r="U693" s="624"/>
      <c r="V693" s="378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</row>
    <row r="694" spans="1:66" x14ac:dyDescent="0.2">
      <c r="A694" s="378"/>
      <c r="B694" s="378"/>
      <c r="C694" s="378"/>
      <c r="D694" s="669"/>
      <c r="E694" s="378"/>
      <c r="F694" s="378"/>
      <c r="G694" s="378"/>
      <c r="H694" s="378"/>
      <c r="I694" s="378"/>
      <c r="J694" s="378"/>
      <c r="K694" s="378"/>
      <c r="L694" s="671"/>
      <c r="M694" s="671"/>
      <c r="N694" s="671"/>
      <c r="O694" s="671"/>
      <c r="P694" s="671"/>
      <c r="Q694" s="671"/>
      <c r="R694" s="378"/>
      <c r="S694" s="378"/>
      <c r="T694" s="661"/>
      <c r="U694" s="624"/>
      <c r="V694" s="378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</row>
    <row r="695" spans="1:66" x14ac:dyDescent="0.2">
      <c r="A695" s="378"/>
      <c r="B695" s="378"/>
      <c r="C695" s="378"/>
      <c r="D695" s="669"/>
      <c r="E695" s="378"/>
      <c r="F695" s="378"/>
      <c r="G695" s="378"/>
      <c r="H695" s="378"/>
      <c r="I695" s="378"/>
      <c r="J695" s="378"/>
      <c r="K695" s="378"/>
      <c r="L695" s="671"/>
      <c r="M695" s="671"/>
      <c r="N695" s="671"/>
      <c r="O695" s="671"/>
      <c r="P695" s="671"/>
      <c r="Q695" s="671"/>
      <c r="R695" s="378"/>
      <c r="S695" s="378"/>
      <c r="T695" s="661"/>
      <c r="U695" s="624"/>
      <c r="V695" s="378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</row>
    <row r="696" spans="1:66" x14ac:dyDescent="0.2">
      <c r="A696" s="378"/>
      <c r="B696" s="378"/>
      <c r="C696" s="378"/>
      <c r="D696" s="669"/>
      <c r="E696" s="378"/>
      <c r="F696" s="378"/>
      <c r="G696" s="378"/>
      <c r="H696" s="378"/>
      <c r="I696" s="378"/>
      <c r="J696" s="378"/>
      <c r="K696" s="378"/>
      <c r="L696" s="671"/>
      <c r="M696" s="671"/>
      <c r="N696" s="671"/>
      <c r="O696" s="671"/>
      <c r="P696" s="671"/>
      <c r="Q696" s="671"/>
      <c r="R696" s="378"/>
      <c r="S696" s="378"/>
      <c r="T696" s="661"/>
      <c r="U696" s="624"/>
      <c r="V696" s="378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</row>
    <row r="697" spans="1:66" x14ac:dyDescent="0.2">
      <c r="A697" s="378"/>
      <c r="B697" s="378"/>
      <c r="C697" s="378"/>
      <c r="D697" s="669"/>
      <c r="E697" s="378"/>
      <c r="F697" s="378"/>
      <c r="G697" s="378"/>
      <c r="H697" s="378"/>
      <c r="I697" s="378"/>
      <c r="J697" s="378"/>
      <c r="K697" s="378"/>
      <c r="L697" s="671"/>
      <c r="M697" s="671"/>
      <c r="N697" s="671"/>
      <c r="O697" s="671"/>
      <c r="P697" s="671"/>
      <c r="Q697" s="671"/>
      <c r="R697" s="378"/>
      <c r="S697" s="378"/>
      <c r="T697" s="661"/>
      <c r="U697" s="624"/>
      <c r="V697" s="378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</row>
    <row r="698" spans="1:66" x14ac:dyDescent="0.2">
      <c r="A698" s="378"/>
      <c r="B698" s="378"/>
      <c r="C698" s="378"/>
      <c r="D698" s="669"/>
      <c r="E698" s="378"/>
      <c r="F698" s="378"/>
      <c r="G698" s="378"/>
      <c r="H698" s="378"/>
      <c r="I698" s="378"/>
      <c r="J698" s="378"/>
      <c r="K698" s="378"/>
      <c r="L698" s="671"/>
      <c r="M698" s="671"/>
      <c r="N698" s="671"/>
      <c r="O698" s="671"/>
      <c r="P698" s="671"/>
      <c r="Q698" s="671"/>
      <c r="R698" s="378"/>
      <c r="S698" s="378"/>
      <c r="T698" s="661"/>
      <c r="U698" s="624"/>
      <c r="V698" s="37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</row>
    <row r="699" spans="1:66" x14ac:dyDescent="0.2">
      <c r="A699" s="378"/>
      <c r="B699" s="378"/>
      <c r="C699" s="378"/>
      <c r="D699" s="669"/>
      <c r="E699" s="378"/>
      <c r="F699" s="378"/>
      <c r="G699" s="378"/>
      <c r="H699" s="378"/>
      <c r="I699" s="378"/>
      <c r="J699" s="378"/>
      <c r="K699" s="378"/>
      <c r="L699" s="671"/>
      <c r="M699" s="671"/>
      <c r="N699" s="671"/>
      <c r="O699" s="671"/>
      <c r="P699" s="671"/>
      <c r="Q699" s="671"/>
      <c r="R699" s="378"/>
      <c r="S699" s="378"/>
      <c r="T699" s="661"/>
      <c r="U699" s="624"/>
      <c r="V699" s="378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</row>
    <row r="700" spans="1:66" x14ac:dyDescent="0.2">
      <c r="A700" s="378"/>
      <c r="B700" s="378"/>
      <c r="C700" s="378"/>
      <c r="D700" s="669"/>
      <c r="E700" s="378"/>
      <c r="F700" s="378"/>
      <c r="G700" s="378"/>
      <c r="H700" s="378"/>
      <c r="I700" s="378"/>
      <c r="J700" s="378"/>
      <c r="K700" s="378"/>
      <c r="L700" s="671"/>
      <c r="M700" s="671"/>
      <c r="N700" s="671"/>
      <c r="O700" s="671"/>
      <c r="P700" s="671"/>
      <c r="Q700" s="671"/>
      <c r="R700" s="378"/>
      <c r="S700" s="378"/>
      <c r="T700" s="661"/>
      <c r="U700" s="624"/>
      <c r="V700" s="378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</row>
    <row r="701" spans="1:66" x14ac:dyDescent="0.2">
      <c r="A701" s="378"/>
      <c r="B701" s="378"/>
      <c r="C701" s="378"/>
      <c r="D701" s="669"/>
      <c r="E701" s="378"/>
      <c r="F701" s="378"/>
      <c r="G701" s="378"/>
      <c r="H701" s="378"/>
      <c r="I701" s="378"/>
      <c r="J701" s="378"/>
      <c r="K701" s="378"/>
      <c r="L701" s="671"/>
      <c r="M701" s="671"/>
      <c r="N701" s="671"/>
      <c r="O701" s="671"/>
      <c r="P701" s="671"/>
      <c r="Q701" s="671"/>
      <c r="R701" s="378"/>
      <c r="S701" s="378"/>
      <c r="T701" s="661"/>
      <c r="U701" s="624"/>
      <c r="V701" s="378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</row>
    <row r="702" spans="1:66" x14ac:dyDescent="0.2">
      <c r="A702" s="378"/>
      <c r="B702" s="378"/>
      <c r="C702" s="378"/>
      <c r="D702" s="669"/>
      <c r="E702" s="378"/>
      <c r="F702" s="378"/>
      <c r="G702" s="378"/>
      <c r="H702" s="378"/>
      <c r="I702" s="378"/>
      <c r="J702" s="378"/>
      <c r="K702" s="378"/>
      <c r="L702" s="671"/>
      <c r="M702" s="671"/>
      <c r="N702" s="671"/>
      <c r="O702" s="671"/>
      <c r="P702" s="671"/>
      <c r="Q702" s="671"/>
      <c r="R702" s="378"/>
      <c r="S702" s="378"/>
      <c r="T702" s="661"/>
      <c r="U702" s="624"/>
      <c r="V702" s="378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</row>
    <row r="703" spans="1:66" x14ac:dyDescent="0.2">
      <c r="A703" s="378"/>
      <c r="B703" s="378"/>
      <c r="C703" s="378"/>
      <c r="D703" s="669"/>
      <c r="E703" s="378"/>
      <c r="F703" s="378"/>
      <c r="G703" s="378"/>
      <c r="H703" s="378"/>
      <c r="I703" s="378"/>
      <c r="J703" s="378"/>
      <c r="K703" s="378"/>
      <c r="L703" s="671"/>
      <c r="M703" s="671"/>
      <c r="N703" s="671"/>
      <c r="O703" s="671"/>
      <c r="P703" s="671"/>
      <c r="Q703" s="671"/>
      <c r="R703" s="378"/>
      <c r="S703" s="378"/>
      <c r="T703" s="661"/>
      <c r="U703" s="624"/>
      <c r="V703" s="378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</row>
    <row r="704" spans="1:66" x14ac:dyDescent="0.2">
      <c r="A704" s="378"/>
      <c r="B704" s="378"/>
      <c r="C704" s="378"/>
      <c r="D704" s="669"/>
      <c r="E704" s="378"/>
      <c r="F704" s="378"/>
      <c r="G704" s="378"/>
      <c r="H704" s="378"/>
      <c r="I704" s="378"/>
      <c r="J704" s="378"/>
      <c r="K704" s="378"/>
      <c r="L704" s="671"/>
      <c r="M704" s="671"/>
      <c r="N704" s="671"/>
      <c r="O704" s="671"/>
      <c r="P704" s="671"/>
      <c r="Q704" s="671"/>
      <c r="R704" s="378"/>
      <c r="S704" s="378"/>
      <c r="T704" s="661"/>
      <c r="U704" s="624"/>
      <c r="V704" s="378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</row>
    <row r="705" spans="1:66" x14ac:dyDescent="0.2">
      <c r="A705" s="378"/>
      <c r="B705" s="378"/>
      <c r="C705" s="378"/>
      <c r="D705" s="669"/>
      <c r="E705" s="378"/>
      <c r="F705" s="378"/>
      <c r="G705" s="378"/>
      <c r="H705" s="378"/>
      <c r="I705" s="378"/>
      <c r="J705" s="378"/>
      <c r="K705" s="378"/>
      <c r="L705" s="671"/>
      <c r="M705" s="671"/>
      <c r="N705" s="671"/>
      <c r="O705" s="671"/>
      <c r="P705" s="671"/>
      <c r="Q705" s="671"/>
      <c r="R705" s="378"/>
      <c r="S705" s="378"/>
      <c r="T705" s="661"/>
      <c r="U705" s="624"/>
      <c r="V705" s="378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</row>
    <row r="706" spans="1:66" x14ac:dyDescent="0.2">
      <c r="A706" s="378"/>
      <c r="B706" s="378"/>
      <c r="C706" s="378"/>
      <c r="D706" s="669"/>
      <c r="E706" s="378"/>
      <c r="F706" s="378"/>
      <c r="G706" s="378"/>
      <c r="H706" s="378"/>
      <c r="I706" s="378"/>
      <c r="J706" s="378"/>
      <c r="K706" s="378"/>
      <c r="L706" s="671"/>
      <c r="M706" s="671"/>
      <c r="N706" s="671"/>
      <c r="O706" s="671"/>
      <c r="P706" s="671"/>
      <c r="Q706" s="671"/>
      <c r="R706" s="378"/>
      <c r="S706" s="378"/>
      <c r="T706" s="661"/>
      <c r="U706" s="624"/>
      <c r="V706" s="378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</row>
    <row r="707" spans="1:66" x14ac:dyDescent="0.2">
      <c r="A707" s="378"/>
      <c r="B707" s="378"/>
      <c r="C707" s="378"/>
      <c r="D707" s="669"/>
      <c r="E707" s="378"/>
      <c r="F707" s="378"/>
      <c r="G707" s="378"/>
      <c r="H707" s="378"/>
      <c r="I707" s="378"/>
      <c r="J707" s="378"/>
      <c r="K707" s="378"/>
      <c r="L707" s="671"/>
      <c r="M707" s="671"/>
      <c r="N707" s="671"/>
      <c r="O707" s="671"/>
      <c r="P707" s="671"/>
      <c r="Q707" s="671"/>
      <c r="R707" s="378"/>
      <c r="S707" s="378"/>
      <c r="T707" s="661"/>
      <c r="U707" s="624"/>
      <c r="V707" s="378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</row>
    <row r="708" spans="1:66" x14ac:dyDescent="0.2">
      <c r="A708" s="378"/>
      <c r="B708" s="378"/>
      <c r="C708" s="378"/>
      <c r="D708" s="669"/>
      <c r="E708" s="378"/>
      <c r="F708" s="378"/>
      <c r="G708" s="378"/>
      <c r="H708" s="378"/>
      <c r="I708" s="378"/>
      <c r="J708" s="378"/>
      <c r="K708" s="378"/>
      <c r="L708" s="671"/>
      <c r="M708" s="671"/>
      <c r="N708" s="671"/>
      <c r="O708" s="671"/>
      <c r="P708" s="671"/>
      <c r="Q708" s="671"/>
      <c r="R708" s="378"/>
      <c r="S708" s="378"/>
      <c r="T708" s="661"/>
      <c r="U708" s="624"/>
      <c r="V708" s="37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</row>
    <row r="709" spans="1:66" x14ac:dyDescent="0.2">
      <c r="A709" s="378"/>
      <c r="B709" s="378"/>
      <c r="C709" s="378"/>
      <c r="D709" s="669"/>
      <c r="E709" s="378"/>
      <c r="F709" s="378"/>
      <c r="G709" s="378"/>
      <c r="H709" s="378"/>
      <c r="I709" s="378"/>
      <c r="J709" s="378"/>
      <c r="K709" s="378"/>
      <c r="L709" s="671"/>
      <c r="M709" s="671"/>
      <c r="N709" s="671"/>
      <c r="O709" s="671"/>
      <c r="P709" s="671"/>
      <c r="Q709" s="671"/>
      <c r="R709" s="378"/>
      <c r="S709" s="378"/>
      <c r="T709" s="661"/>
      <c r="U709" s="624"/>
      <c r="V709" s="378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</row>
    <row r="710" spans="1:66" x14ac:dyDescent="0.2">
      <c r="A710" s="378"/>
      <c r="B710" s="378"/>
      <c r="C710" s="378"/>
      <c r="D710" s="669"/>
      <c r="E710" s="378"/>
      <c r="F710" s="378"/>
      <c r="G710" s="378"/>
      <c r="H710" s="378"/>
      <c r="I710" s="378"/>
      <c r="J710" s="378"/>
      <c r="K710" s="378"/>
      <c r="L710" s="671"/>
      <c r="M710" s="671"/>
      <c r="N710" s="671"/>
      <c r="O710" s="671"/>
      <c r="P710" s="671"/>
      <c r="Q710" s="671"/>
      <c r="R710" s="378"/>
      <c r="S710" s="378"/>
      <c r="T710" s="661"/>
      <c r="U710" s="624"/>
      <c r="V710" s="378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</row>
    <row r="711" spans="1:66" x14ac:dyDescent="0.2">
      <c r="A711" s="378"/>
      <c r="B711" s="378"/>
      <c r="C711" s="378"/>
      <c r="D711" s="669"/>
      <c r="E711" s="378"/>
      <c r="F711" s="378"/>
      <c r="G711" s="378"/>
      <c r="H711" s="378"/>
      <c r="I711" s="378"/>
      <c r="J711" s="378"/>
      <c r="K711" s="378"/>
      <c r="L711" s="671"/>
      <c r="M711" s="671"/>
      <c r="N711" s="671"/>
      <c r="O711" s="671"/>
      <c r="P711" s="671"/>
      <c r="Q711" s="671"/>
      <c r="R711" s="378"/>
      <c r="S711" s="378"/>
      <c r="T711" s="661"/>
      <c r="U711" s="624"/>
      <c r="V711" s="378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</row>
    <row r="712" spans="1:66" x14ac:dyDescent="0.2">
      <c r="A712" s="378"/>
      <c r="B712" s="378"/>
      <c r="C712" s="378"/>
      <c r="D712" s="669"/>
      <c r="E712" s="378"/>
      <c r="F712" s="378"/>
      <c r="G712" s="378"/>
      <c r="H712" s="378"/>
      <c r="I712" s="378"/>
      <c r="J712" s="378"/>
      <c r="K712" s="378"/>
      <c r="L712" s="671"/>
      <c r="M712" s="671"/>
      <c r="N712" s="671"/>
      <c r="O712" s="671"/>
      <c r="P712" s="671"/>
      <c r="Q712" s="671"/>
      <c r="R712" s="378"/>
      <c r="S712" s="378"/>
      <c r="T712" s="661"/>
      <c r="U712" s="624"/>
      <c r="V712" s="378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</row>
    <row r="713" spans="1:66" x14ac:dyDescent="0.2">
      <c r="A713" s="378"/>
      <c r="B713" s="378"/>
      <c r="C713" s="378"/>
      <c r="D713" s="669"/>
      <c r="E713" s="378"/>
      <c r="F713" s="378"/>
      <c r="G713" s="378"/>
      <c r="H713" s="378"/>
      <c r="I713" s="378"/>
      <c r="J713" s="378"/>
      <c r="K713" s="378"/>
      <c r="L713" s="671"/>
      <c r="M713" s="671"/>
      <c r="N713" s="671"/>
      <c r="O713" s="671"/>
      <c r="P713" s="671"/>
      <c r="Q713" s="671"/>
      <c r="R713" s="378"/>
      <c r="S713" s="378"/>
      <c r="T713" s="661"/>
      <c r="U713" s="624"/>
      <c r="V713" s="378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</row>
    <row r="714" spans="1:66" x14ac:dyDescent="0.2">
      <c r="A714" s="378"/>
      <c r="B714" s="378"/>
      <c r="C714" s="378"/>
      <c r="D714" s="669"/>
      <c r="E714" s="378"/>
      <c r="F714" s="378"/>
      <c r="G714" s="378"/>
      <c r="H714" s="378"/>
      <c r="I714" s="378"/>
      <c r="J714" s="378"/>
      <c r="K714" s="378"/>
      <c r="L714" s="671"/>
      <c r="M714" s="671"/>
      <c r="N714" s="671"/>
      <c r="O714" s="671"/>
      <c r="P714" s="671"/>
      <c r="Q714" s="671"/>
      <c r="R714" s="378"/>
      <c r="S714" s="378"/>
      <c r="T714" s="661"/>
      <c r="U714" s="624"/>
      <c r="V714" s="378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</row>
    <row r="715" spans="1:66" x14ac:dyDescent="0.2">
      <c r="A715" s="378"/>
      <c r="B715" s="378"/>
      <c r="C715" s="378"/>
      <c r="D715" s="669"/>
      <c r="E715" s="378"/>
      <c r="F715" s="378"/>
      <c r="G715" s="378"/>
      <c r="H715" s="378"/>
      <c r="I715" s="378"/>
      <c r="J715" s="378"/>
      <c r="K715" s="378"/>
      <c r="L715" s="671"/>
      <c r="M715" s="671"/>
      <c r="N715" s="671"/>
      <c r="O715" s="671"/>
      <c r="P715" s="671"/>
      <c r="Q715" s="671"/>
      <c r="R715" s="378"/>
      <c r="S715" s="378"/>
      <c r="T715" s="661"/>
      <c r="U715" s="624"/>
      <c r="V715" s="378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</row>
    <row r="716" spans="1:66" x14ac:dyDescent="0.2">
      <c r="A716" s="378"/>
      <c r="B716" s="378"/>
      <c r="C716" s="378"/>
      <c r="D716" s="669"/>
      <c r="E716" s="378"/>
      <c r="F716" s="378"/>
      <c r="G716" s="378"/>
      <c r="H716" s="378"/>
      <c r="I716" s="378"/>
      <c r="J716" s="378"/>
      <c r="K716" s="378"/>
      <c r="L716" s="671"/>
      <c r="M716" s="671"/>
      <c r="N716" s="671"/>
      <c r="O716" s="671"/>
      <c r="P716" s="671"/>
      <c r="Q716" s="671"/>
      <c r="R716" s="378"/>
      <c r="S716" s="378"/>
      <c r="T716" s="661"/>
      <c r="U716" s="624"/>
      <c r="V716" s="378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</row>
    <row r="717" spans="1:66" x14ac:dyDescent="0.2">
      <c r="A717" s="378"/>
      <c r="B717" s="378"/>
      <c r="C717" s="378"/>
      <c r="D717" s="669"/>
      <c r="E717" s="378"/>
      <c r="F717" s="378"/>
      <c r="G717" s="378"/>
      <c r="H717" s="378"/>
      <c r="I717" s="378"/>
      <c r="J717" s="378"/>
      <c r="K717" s="378"/>
      <c r="L717" s="671"/>
      <c r="M717" s="671"/>
      <c r="N717" s="671"/>
      <c r="O717" s="671"/>
      <c r="P717" s="671"/>
      <c r="Q717" s="671"/>
      <c r="R717" s="378"/>
      <c r="S717" s="378"/>
      <c r="T717" s="661"/>
      <c r="U717" s="624"/>
      <c r="V717" s="378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</row>
    <row r="718" spans="1:66" x14ac:dyDescent="0.2">
      <c r="A718" s="378"/>
      <c r="B718" s="378"/>
      <c r="C718" s="378"/>
      <c r="D718" s="669"/>
      <c r="E718" s="378"/>
      <c r="F718" s="378"/>
      <c r="G718" s="378"/>
      <c r="H718" s="378"/>
      <c r="I718" s="378"/>
      <c r="J718" s="378"/>
      <c r="K718" s="378"/>
      <c r="L718" s="671"/>
      <c r="M718" s="671"/>
      <c r="N718" s="671"/>
      <c r="O718" s="671"/>
      <c r="P718" s="671"/>
      <c r="Q718" s="671"/>
      <c r="R718" s="378"/>
      <c r="S718" s="378"/>
      <c r="T718" s="661"/>
      <c r="U718" s="624"/>
      <c r="V718" s="37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</row>
    <row r="719" spans="1:66" x14ac:dyDescent="0.2">
      <c r="A719" s="378"/>
      <c r="B719" s="378"/>
      <c r="C719" s="378"/>
      <c r="D719" s="669"/>
      <c r="E719" s="378"/>
      <c r="F719" s="378"/>
      <c r="G719" s="378"/>
      <c r="H719" s="378"/>
      <c r="I719" s="378"/>
      <c r="J719" s="378"/>
      <c r="K719" s="378"/>
      <c r="L719" s="671"/>
      <c r="M719" s="671"/>
      <c r="N719" s="671"/>
      <c r="O719" s="671"/>
      <c r="P719" s="671"/>
      <c r="Q719" s="671"/>
      <c r="R719" s="378"/>
      <c r="S719" s="378"/>
      <c r="T719" s="661"/>
      <c r="U719" s="624"/>
      <c r="V719" s="378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</row>
    <row r="720" spans="1:66" x14ac:dyDescent="0.2">
      <c r="A720" s="378"/>
      <c r="B720" s="378"/>
      <c r="C720" s="378"/>
      <c r="D720" s="669"/>
      <c r="E720" s="378"/>
      <c r="F720" s="378"/>
      <c r="G720" s="378"/>
      <c r="H720" s="378"/>
      <c r="I720" s="378"/>
      <c r="J720" s="378"/>
      <c r="K720" s="378"/>
      <c r="L720" s="671"/>
      <c r="M720" s="671"/>
      <c r="N720" s="671"/>
      <c r="O720" s="671"/>
      <c r="P720" s="671"/>
      <c r="Q720" s="671"/>
      <c r="R720" s="378"/>
      <c r="S720" s="378"/>
      <c r="T720" s="661"/>
      <c r="U720" s="624"/>
      <c r="V720" s="378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</row>
    <row r="721" spans="1:66" x14ac:dyDescent="0.2">
      <c r="A721" s="378"/>
      <c r="B721" s="378"/>
      <c r="C721" s="378"/>
      <c r="D721" s="669"/>
      <c r="E721" s="378"/>
      <c r="F721" s="378"/>
      <c r="G721" s="378"/>
      <c r="H721" s="378"/>
      <c r="I721" s="378"/>
      <c r="J721" s="378"/>
      <c r="K721" s="378"/>
      <c r="L721" s="671"/>
      <c r="M721" s="671"/>
      <c r="N721" s="671"/>
      <c r="O721" s="671"/>
      <c r="P721" s="671"/>
      <c r="Q721" s="671"/>
      <c r="R721" s="378"/>
      <c r="S721" s="378"/>
      <c r="T721" s="661"/>
      <c r="U721" s="624"/>
      <c r="V721" s="378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</row>
    <row r="722" spans="1:66" x14ac:dyDescent="0.2">
      <c r="A722" s="378"/>
      <c r="B722" s="378"/>
      <c r="C722" s="378"/>
      <c r="D722" s="669"/>
      <c r="E722" s="378"/>
      <c r="F722" s="378"/>
      <c r="G722" s="378"/>
      <c r="H722" s="378"/>
      <c r="I722" s="378"/>
      <c r="J722" s="378"/>
      <c r="K722" s="378"/>
      <c r="L722" s="671"/>
      <c r="M722" s="671"/>
      <c r="N722" s="671"/>
      <c r="O722" s="671"/>
      <c r="P722" s="671"/>
      <c r="Q722" s="671"/>
      <c r="R722" s="378"/>
      <c r="S722" s="378"/>
      <c r="T722" s="661"/>
      <c r="U722" s="624"/>
      <c r="V722" s="378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</row>
    <row r="723" spans="1:66" x14ac:dyDescent="0.2">
      <c r="A723" s="378"/>
      <c r="B723" s="378"/>
      <c r="C723" s="378"/>
      <c r="D723" s="669"/>
      <c r="E723" s="378"/>
      <c r="F723" s="378"/>
      <c r="G723" s="378"/>
      <c r="H723" s="378"/>
      <c r="I723" s="378"/>
      <c r="J723" s="378"/>
      <c r="K723" s="378"/>
      <c r="L723" s="671"/>
      <c r="M723" s="671"/>
      <c r="N723" s="671"/>
      <c r="O723" s="671"/>
      <c r="P723" s="671"/>
      <c r="Q723" s="671"/>
      <c r="R723" s="378"/>
      <c r="S723" s="378"/>
      <c r="T723" s="661"/>
      <c r="U723" s="624"/>
      <c r="V723" s="378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</row>
    <row r="724" spans="1:66" x14ac:dyDescent="0.2">
      <c r="A724" s="378"/>
      <c r="B724" s="378"/>
      <c r="C724" s="378"/>
      <c r="D724" s="669"/>
      <c r="E724" s="378"/>
      <c r="F724" s="378"/>
      <c r="G724" s="378"/>
      <c r="H724" s="378"/>
      <c r="I724" s="378"/>
      <c r="J724" s="378"/>
      <c r="K724" s="378"/>
      <c r="L724" s="671"/>
      <c r="M724" s="671"/>
      <c r="N724" s="671"/>
      <c r="O724" s="671"/>
      <c r="P724" s="671"/>
      <c r="Q724" s="671"/>
      <c r="R724" s="378"/>
      <c r="S724" s="378"/>
      <c r="T724" s="661"/>
      <c r="U724" s="624"/>
      <c r="V724" s="378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</row>
    <row r="725" spans="1:66" x14ac:dyDescent="0.2">
      <c r="A725" s="378"/>
      <c r="B725" s="378"/>
      <c r="C725" s="378"/>
      <c r="D725" s="669"/>
      <c r="E725" s="378"/>
      <c r="F725" s="378"/>
      <c r="G725" s="378"/>
      <c r="H725" s="378"/>
      <c r="I725" s="378"/>
      <c r="J725" s="378"/>
      <c r="K725" s="378"/>
      <c r="L725" s="671"/>
      <c r="M725" s="671"/>
      <c r="N725" s="671"/>
      <c r="O725" s="671"/>
      <c r="P725" s="671"/>
      <c r="Q725" s="671"/>
      <c r="R725" s="378"/>
      <c r="S725" s="378"/>
      <c r="T725" s="661"/>
      <c r="U725" s="624"/>
      <c r="V725" s="378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</row>
    <row r="726" spans="1:66" x14ac:dyDescent="0.2">
      <c r="A726" s="378"/>
      <c r="B726" s="378"/>
      <c r="C726" s="378"/>
      <c r="D726" s="669"/>
      <c r="E726" s="378"/>
      <c r="F726" s="378"/>
      <c r="G726" s="378"/>
      <c r="H726" s="378"/>
      <c r="I726" s="378"/>
      <c r="J726" s="378"/>
      <c r="K726" s="378"/>
      <c r="L726" s="671"/>
      <c r="M726" s="671"/>
      <c r="N726" s="671"/>
      <c r="O726" s="671"/>
      <c r="P726" s="671"/>
      <c r="Q726" s="671"/>
      <c r="R726" s="378"/>
      <c r="S726" s="378"/>
      <c r="T726" s="661"/>
      <c r="U726" s="624"/>
      <c r="V726" s="378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</row>
    <row r="727" spans="1:66" x14ac:dyDescent="0.2">
      <c r="A727" s="378"/>
      <c r="B727" s="378"/>
      <c r="C727" s="378"/>
      <c r="D727" s="669"/>
      <c r="E727" s="378"/>
      <c r="F727" s="378"/>
      <c r="G727" s="378"/>
      <c r="H727" s="378"/>
      <c r="I727" s="378"/>
      <c r="J727" s="378"/>
      <c r="K727" s="378"/>
      <c r="L727" s="671"/>
      <c r="M727" s="671"/>
      <c r="N727" s="671"/>
      <c r="O727" s="671"/>
      <c r="P727" s="671"/>
      <c r="Q727" s="671"/>
      <c r="R727" s="378"/>
      <c r="S727" s="378"/>
      <c r="T727" s="661"/>
      <c r="U727" s="624"/>
      <c r="V727" s="378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</row>
    <row r="728" spans="1:66" x14ac:dyDescent="0.2">
      <c r="A728" s="378"/>
      <c r="B728" s="378"/>
      <c r="C728" s="378"/>
      <c r="D728" s="669"/>
      <c r="E728" s="378"/>
      <c r="F728" s="378"/>
      <c r="G728" s="378"/>
      <c r="H728" s="378"/>
      <c r="I728" s="378"/>
      <c r="J728" s="378"/>
      <c r="K728" s="378"/>
      <c r="L728" s="671"/>
      <c r="M728" s="671"/>
      <c r="N728" s="671"/>
      <c r="O728" s="671"/>
      <c r="P728" s="671"/>
      <c r="Q728" s="671"/>
      <c r="R728" s="378"/>
      <c r="S728" s="378"/>
      <c r="T728" s="661"/>
      <c r="U728" s="624"/>
      <c r="V728" s="37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</row>
    <row r="729" spans="1:66" x14ac:dyDescent="0.2">
      <c r="A729" s="378"/>
      <c r="B729" s="378"/>
      <c r="C729" s="378"/>
      <c r="D729" s="669"/>
      <c r="E729" s="378"/>
      <c r="F729" s="378"/>
      <c r="G729" s="378"/>
      <c r="H729" s="378"/>
      <c r="I729" s="378"/>
      <c r="J729" s="378"/>
      <c r="K729" s="378"/>
      <c r="L729" s="671"/>
      <c r="M729" s="671"/>
      <c r="N729" s="671"/>
      <c r="O729" s="671"/>
      <c r="P729" s="671"/>
      <c r="Q729" s="671"/>
      <c r="R729" s="378"/>
      <c r="S729" s="378"/>
      <c r="T729" s="661"/>
      <c r="U729" s="624"/>
      <c r="V729" s="378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</row>
    <row r="730" spans="1:66" x14ac:dyDescent="0.2">
      <c r="A730" s="378"/>
      <c r="B730" s="378"/>
      <c r="C730" s="378"/>
      <c r="D730" s="669"/>
      <c r="E730" s="378"/>
      <c r="F730" s="378"/>
      <c r="G730" s="378"/>
      <c r="H730" s="378"/>
      <c r="I730" s="378"/>
      <c r="J730" s="378"/>
      <c r="K730" s="378"/>
      <c r="L730" s="671"/>
      <c r="M730" s="671"/>
      <c r="N730" s="671"/>
      <c r="O730" s="671"/>
      <c r="P730" s="671"/>
      <c r="Q730" s="671"/>
      <c r="R730" s="378"/>
      <c r="S730" s="378"/>
      <c r="T730" s="661"/>
      <c r="U730" s="624"/>
      <c r="V730" s="378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</row>
    <row r="731" spans="1:66" x14ac:dyDescent="0.2">
      <c r="A731" s="378"/>
      <c r="B731" s="378"/>
      <c r="C731" s="378"/>
      <c r="D731" s="669"/>
      <c r="E731" s="378"/>
      <c r="F731" s="378"/>
      <c r="G731" s="378"/>
      <c r="H731" s="378"/>
      <c r="I731" s="378"/>
      <c r="J731" s="378"/>
      <c r="K731" s="378"/>
      <c r="L731" s="671"/>
      <c r="M731" s="671"/>
      <c r="N731" s="671"/>
      <c r="O731" s="671"/>
      <c r="P731" s="671"/>
      <c r="Q731" s="671"/>
      <c r="R731" s="378"/>
      <c r="S731" s="378"/>
      <c r="T731" s="661"/>
      <c r="U731" s="624"/>
      <c r="V731" s="378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</row>
    <row r="732" spans="1:66" x14ac:dyDescent="0.2">
      <c r="A732" s="378"/>
      <c r="B732" s="378"/>
      <c r="C732" s="378"/>
      <c r="D732" s="669"/>
      <c r="E732" s="378"/>
      <c r="F732" s="378"/>
      <c r="G732" s="378"/>
      <c r="H732" s="378"/>
      <c r="I732" s="378"/>
      <c r="J732" s="378"/>
      <c r="K732" s="378"/>
      <c r="L732" s="671"/>
      <c r="M732" s="671"/>
      <c r="N732" s="671"/>
      <c r="O732" s="671"/>
      <c r="P732" s="671"/>
      <c r="Q732" s="671"/>
      <c r="R732" s="378"/>
      <c r="S732" s="378"/>
      <c r="T732" s="661"/>
      <c r="U732" s="624"/>
      <c r="V732" s="378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</row>
    <row r="733" spans="1:66" x14ac:dyDescent="0.2">
      <c r="A733" s="378"/>
      <c r="B733" s="378"/>
      <c r="C733" s="378"/>
      <c r="D733" s="669"/>
      <c r="E733" s="378"/>
      <c r="F733" s="378"/>
      <c r="G733" s="378"/>
      <c r="H733" s="378"/>
      <c r="I733" s="378"/>
      <c r="J733" s="378"/>
      <c r="K733" s="378"/>
      <c r="L733" s="671"/>
      <c r="M733" s="671"/>
      <c r="N733" s="671"/>
      <c r="O733" s="671"/>
      <c r="P733" s="671"/>
      <c r="Q733" s="671"/>
      <c r="R733" s="378"/>
      <c r="S733" s="378"/>
      <c r="T733" s="661"/>
      <c r="U733" s="624"/>
      <c r="V733" s="378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</row>
    <row r="734" spans="1:66" x14ac:dyDescent="0.2">
      <c r="A734" s="378"/>
      <c r="B734" s="378"/>
      <c r="C734" s="378"/>
      <c r="D734" s="669"/>
      <c r="E734" s="378"/>
      <c r="F734" s="378"/>
      <c r="G734" s="378"/>
      <c r="H734" s="378"/>
      <c r="I734" s="378"/>
      <c r="J734" s="378"/>
      <c r="K734" s="378"/>
      <c r="L734" s="671"/>
      <c r="M734" s="671"/>
      <c r="N734" s="671"/>
      <c r="O734" s="671"/>
      <c r="P734" s="671"/>
      <c r="Q734" s="671"/>
      <c r="R734" s="378"/>
      <c r="S734" s="378"/>
      <c r="T734" s="661"/>
      <c r="U734" s="624"/>
      <c r="V734" s="378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</row>
    <row r="735" spans="1:66" x14ac:dyDescent="0.2">
      <c r="A735" s="378"/>
      <c r="B735" s="378"/>
      <c r="C735" s="378"/>
      <c r="D735" s="669"/>
      <c r="E735" s="378"/>
      <c r="F735" s="378"/>
      <c r="G735" s="378"/>
      <c r="H735" s="378"/>
      <c r="I735" s="378"/>
      <c r="J735" s="378"/>
      <c r="K735" s="378"/>
      <c r="L735" s="671"/>
      <c r="M735" s="671"/>
      <c r="N735" s="671"/>
      <c r="O735" s="671"/>
      <c r="P735" s="671"/>
      <c r="Q735" s="671"/>
      <c r="R735" s="378"/>
      <c r="S735" s="378"/>
      <c r="T735" s="661"/>
      <c r="U735" s="624"/>
      <c r="V735" s="378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</row>
    <row r="736" spans="1:66" x14ac:dyDescent="0.2">
      <c r="A736" s="378"/>
      <c r="B736" s="378"/>
      <c r="C736" s="378"/>
      <c r="D736" s="669"/>
      <c r="E736" s="378"/>
      <c r="F736" s="378"/>
      <c r="G736" s="378"/>
      <c r="H736" s="378"/>
      <c r="I736" s="378"/>
      <c r="J736" s="378"/>
      <c r="K736" s="378"/>
      <c r="L736" s="671"/>
      <c r="M736" s="671"/>
      <c r="N736" s="671"/>
      <c r="O736" s="671"/>
      <c r="P736" s="671"/>
      <c r="Q736" s="671"/>
      <c r="R736" s="378"/>
      <c r="S736" s="378"/>
      <c r="T736" s="661"/>
      <c r="U736" s="624"/>
      <c r="V736" s="378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  <c r="BN736"/>
    </row>
    <row r="737" spans="1:66" x14ac:dyDescent="0.2">
      <c r="A737" s="378"/>
      <c r="B737" s="378"/>
      <c r="C737" s="378"/>
      <c r="D737" s="669"/>
      <c r="E737" s="378"/>
      <c r="F737" s="378"/>
      <c r="G737" s="378"/>
      <c r="H737" s="378"/>
      <c r="I737" s="378"/>
      <c r="J737" s="378"/>
      <c r="K737" s="378"/>
      <c r="L737" s="671"/>
      <c r="M737" s="671"/>
      <c r="N737" s="671"/>
      <c r="O737" s="671"/>
      <c r="P737" s="671"/>
      <c r="Q737" s="671"/>
      <c r="R737" s="378"/>
      <c r="S737" s="378"/>
      <c r="T737" s="661"/>
      <c r="U737" s="624"/>
      <c r="V737" s="378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  <c r="BN737"/>
    </row>
    <row r="738" spans="1:66" x14ac:dyDescent="0.2">
      <c r="A738" s="378"/>
      <c r="B738" s="378"/>
      <c r="C738" s="378"/>
      <c r="D738" s="669"/>
      <c r="E738" s="378"/>
      <c r="F738" s="378"/>
      <c r="G738" s="378"/>
      <c r="H738" s="378"/>
      <c r="I738" s="378"/>
      <c r="J738" s="378"/>
      <c r="K738" s="378"/>
      <c r="L738" s="671"/>
      <c r="M738" s="671"/>
      <c r="N738" s="671"/>
      <c r="O738" s="671"/>
      <c r="P738" s="671"/>
      <c r="Q738" s="671"/>
      <c r="R738" s="378"/>
      <c r="S738" s="378"/>
      <c r="T738" s="661"/>
      <c r="U738" s="624"/>
      <c r="V738" s="37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  <c r="BN738"/>
    </row>
    <row r="739" spans="1:66" x14ac:dyDescent="0.2">
      <c r="A739" s="378"/>
      <c r="B739" s="378"/>
      <c r="C739" s="378"/>
      <c r="D739" s="669"/>
      <c r="E739" s="378"/>
      <c r="F739" s="378"/>
      <c r="G739" s="378"/>
      <c r="H739" s="378"/>
      <c r="I739" s="378"/>
      <c r="J739" s="378"/>
      <c r="K739" s="378"/>
      <c r="L739" s="671"/>
      <c r="M739" s="671"/>
      <c r="N739" s="671"/>
      <c r="O739" s="671"/>
      <c r="P739" s="671"/>
      <c r="Q739" s="671"/>
      <c r="R739" s="378"/>
      <c r="S739" s="378"/>
      <c r="T739" s="661"/>
      <c r="U739" s="624"/>
      <c r="V739" s="378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</row>
    <row r="740" spans="1:66" x14ac:dyDescent="0.2">
      <c r="A740" s="378"/>
      <c r="B740" s="378"/>
      <c r="C740" s="378"/>
      <c r="D740" s="669"/>
      <c r="E740" s="378"/>
      <c r="F740" s="378"/>
      <c r="G740" s="378"/>
      <c r="H740" s="378"/>
      <c r="I740" s="378"/>
      <c r="J740" s="378"/>
      <c r="K740" s="378"/>
      <c r="L740" s="671"/>
      <c r="M740" s="671"/>
      <c r="N740" s="671"/>
      <c r="O740" s="671"/>
      <c r="P740" s="671"/>
      <c r="Q740" s="671"/>
      <c r="R740" s="378"/>
      <c r="S740" s="378"/>
      <c r="T740" s="661"/>
      <c r="U740" s="624"/>
      <c r="V740" s="378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</row>
    <row r="741" spans="1:66" x14ac:dyDescent="0.2">
      <c r="A741" s="378"/>
      <c r="B741" s="378"/>
      <c r="C741" s="378"/>
      <c r="D741" s="669"/>
      <c r="E741" s="378"/>
      <c r="F741" s="378"/>
      <c r="G741" s="378"/>
      <c r="H741" s="378"/>
      <c r="I741" s="378"/>
      <c r="J741" s="378"/>
      <c r="K741" s="378"/>
      <c r="L741" s="671"/>
      <c r="M741" s="671"/>
      <c r="N741" s="671"/>
      <c r="O741" s="671"/>
      <c r="P741" s="671"/>
      <c r="Q741" s="671"/>
      <c r="R741" s="378"/>
      <c r="S741" s="378"/>
      <c r="T741" s="661"/>
      <c r="U741" s="624"/>
      <c r="V741" s="378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</row>
    <row r="742" spans="1:66" x14ac:dyDescent="0.2">
      <c r="A742" s="378"/>
      <c r="B742" s="378"/>
      <c r="C742" s="378"/>
      <c r="D742" s="669"/>
      <c r="E742" s="378"/>
      <c r="F742" s="378"/>
      <c r="G742" s="378"/>
      <c r="H742" s="378"/>
      <c r="I742" s="378"/>
      <c r="J742" s="378"/>
      <c r="K742" s="378"/>
      <c r="L742" s="671"/>
      <c r="M742" s="671"/>
      <c r="N742" s="671"/>
      <c r="O742" s="671"/>
      <c r="P742" s="671"/>
      <c r="Q742" s="671"/>
      <c r="R742" s="378"/>
      <c r="S742" s="378"/>
      <c r="T742" s="661"/>
      <c r="U742" s="624"/>
      <c r="V742" s="378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</row>
    <row r="743" spans="1:66" x14ac:dyDescent="0.2">
      <c r="A743" s="378"/>
      <c r="B743" s="378"/>
      <c r="C743" s="378"/>
      <c r="D743" s="669"/>
      <c r="E743" s="378"/>
      <c r="F743" s="378"/>
      <c r="G743" s="378"/>
      <c r="H743" s="378"/>
      <c r="I743" s="378"/>
      <c r="J743" s="378"/>
      <c r="K743" s="378"/>
      <c r="L743" s="671"/>
      <c r="M743" s="671"/>
      <c r="N743" s="671"/>
      <c r="O743" s="671"/>
      <c r="P743" s="671"/>
      <c r="Q743" s="671"/>
      <c r="R743" s="378"/>
      <c r="S743" s="378"/>
      <c r="T743" s="661"/>
      <c r="U743" s="624"/>
      <c r="V743" s="378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</row>
    <row r="744" spans="1:66" x14ac:dyDescent="0.2">
      <c r="A744" s="378"/>
      <c r="B744" s="378"/>
      <c r="C744" s="378"/>
      <c r="D744" s="669"/>
      <c r="E744" s="378"/>
      <c r="F744" s="378"/>
      <c r="G744" s="378"/>
      <c r="H744" s="378"/>
      <c r="I744" s="378"/>
      <c r="J744" s="378"/>
      <c r="K744" s="378"/>
      <c r="L744" s="671"/>
      <c r="M744" s="671"/>
      <c r="N744" s="671"/>
      <c r="O744" s="671"/>
      <c r="P744" s="671"/>
      <c r="Q744" s="671"/>
      <c r="R744" s="378"/>
      <c r="S744" s="378"/>
      <c r="T744" s="661"/>
      <c r="U744" s="624"/>
      <c r="V744" s="378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</row>
    <row r="745" spans="1:66" x14ac:dyDescent="0.2">
      <c r="A745" s="378"/>
      <c r="B745" s="378"/>
      <c r="C745" s="378"/>
      <c r="D745" s="669"/>
      <c r="E745" s="378"/>
      <c r="F745" s="378"/>
      <c r="G745" s="378"/>
      <c r="H745" s="378"/>
      <c r="I745" s="378"/>
      <c r="J745" s="378"/>
      <c r="K745" s="378"/>
      <c r="L745" s="671"/>
      <c r="M745" s="671"/>
      <c r="N745" s="671"/>
      <c r="O745" s="671"/>
      <c r="P745" s="671"/>
      <c r="Q745" s="671"/>
      <c r="R745" s="378"/>
      <c r="S745" s="378"/>
      <c r="T745" s="661"/>
      <c r="U745" s="624"/>
      <c r="V745" s="378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</row>
    <row r="746" spans="1:66" x14ac:dyDescent="0.2">
      <c r="A746" s="378"/>
      <c r="B746" s="378"/>
      <c r="C746" s="378"/>
      <c r="D746" s="669"/>
      <c r="E746" s="378"/>
      <c r="F746" s="378"/>
      <c r="G746" s="378"/>
      <c r="H746" s="378"/>
      <c r="I746" s="378"/>
      <c r="J746" s="378"/>
      <c r="K746" s="378"/>
      <c r="L746" s="671"/>
      <c r="M746" s="671"/>
      <c r="N746" s="671"/>
      <c r="O746" s="671"/>
      <c r="P746" s="671"/>
      <c r="Q746" s="671"/>
      <c r="R746" s="378"/>
      <c r="S746" s="378"/>
      <c r="T746" s="661"/>
      <c r="U746" s="624"/>
      <c r="V746" s="378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</row>
    <row r="747" spans="1:66" x14ac:dyDescent="0.2">
      <c r="A747" s="378"/>
      <c r="B747" s="378"/>
      <c r="C747" s="378"/>
      <c r="D747" s="669"/>
      <c r="E747" s="378"/>
      <c r="F747" s="378"/>
      <c r="G747" s="378"/>
      <c r="H747" s="378"/>
      <c r="I747" s="378"/>
      <c r="J747" s="378"/>
      <c r="K747" s="378"/>
      <c r="L747" s="671"/>
      <c r="M747" s="671"/>
      <c r="N747" s="671"/>
      <c r="O747" s="671"/>
      <c r="P747" s="671"/>
      <c r="Q747" s="671"/>
      <c r="R747" s="378"/>
      <c r="S747" s="378"/>
      <c r="T747" s="661"/>
      <c r="U747" s="624"/>
      <c r="V747" s="378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</row>
    <row r="748" spans="1:66" x14ac:dyDescent="0.2">
      <c r="A748" s="378"/>
      <c r="B748" s="378"/>
      <c r="C748" s="378"/>
      <c r="D748" s="669"/>
      <c r="E748" s="378"/>
      <c r="F748" s="378"/>
      <c r="G748" s="378"/>
      <c r="H748" s="378"/>
      <c r="I748" s="378"/>
      <c r="J748" s="378"/>
      <c r="K748" s="378"/>
      <c r="L748" s="671"/>
      <c r="M748" s="671"/>
      <c r="N748" s="671"/>
      <c r="O748" s="671"/>
      <c r="P748" s="671"/>
      <c r="Q748" s="671"/>
      <c r="R748" s="378"/>
      <c r="S748" s="378"/>
      <c r="T748" s="661"/>
      <c r="U748" s="624"/>
      <c r="V748" s="37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</row>
    <row r="749" spans="1:66" x14ac:dyDescent="0.2">
      <c r="A749" s="378"/>
      <c r="B749" s="378"/>
      <c r="C749" s="378"/>
      <c r="D749" s="669"/>
      <c r="E749" s="378"/>
      <c r="F749" s="378"/>
      <c r="G749" s="378"/>
      <c r="H749" s="378"/>
      <c r="I749" s="378"/>
      <c r="J749" s="378"/>
      <c r="K749" s="378"/>
      <c r="L749" s="671"/>
      <c r="M749" s="671"/>
      <c r="N749" s="671"/>
      <c r="O749" s="671"/>
      <c r="P749" s="671"/>
      <c r="Q749" s="671"/>
      <c r="R749" s="378"/>
      <c r="S749" s="378"/>
      <c r="T749" s="661"/>
      <c r="U749" s="624"/>
      <c r="V749" s="378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</row>
    <row r="750" spans="1:66" x14ac:dyDescent="0.2">
      <c r="A750" s="378"/>
      <c r="B750" s="378"/>
      <c r="C750" s="378"/>
      <c r="D750" s="669"/>
      <c r="E750" s="378"/>
      <c r="F750" s="378"/>
      <c r="G750" s="378"/>
      <c r="H750" s="378"/>
      <c r="I750" s="378"/>
      <c r="J750" s="378"/>
      <c r="K750" s="378"/>
      <c r="L750" s="671"/>
      <c r="M750" s="671"/>
      <c r="N750" s="671"/>
      <c r="O750" s="671"/>
      <c r="P750" s="671"/>
      <c r="Q750" s="671"/>
      <c r="R750" s="378"/>
      <c r="S750" s="378"/>
      <c r="T750" s="661"/>
      <c r="U750" s="624"/>
      <c r="V750" s="378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</row>
    <row r="751" spans="1:66" x14ac:dyDescent="0.2">
      <c r="A751" s="378"/>
      <c r="B751" s="378"/>
      <c r="C751" s="378"/>
      <c r="D751" s="669"/>
      <c r="E751" s="378"/>
      <c r="F751" s="378"/>
      <c r="G751" s="378"/>
      <c r="H751" s="378"/>
      <c r="I751" s="378"/>
      <c r="J751" s="378"/>
      <c r="K751" s="378"/>
      <c r="L751" s="671"/>
      <c r="M751" s="671"/>
      <c r="N751" s="671"/>
      <c r="O751" s="671"/>
      <c r="P751" s="671"/>
      <c r="Q751" s="671"/>
      <c r="R751" s="378"/>
      <c r="S751" s="378"/>
      <c r="T751" s="661"/>
      <c r="U751" s="624"/>
      <c r="V751" s="378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  <c r="BN751"/>
    </row>
    <row r="752" spans="1:66" x14ac:dyDescent="0.2">
      <c r="A752" s="378"/>
      <c r="B752" s="378"/>
      <c r="C752" s="378"/>
      <c r="D752" s="669"/>
      <c r="E752" s="378"/>
      <c r="F752" s="378"/>
      <c r="G752" s="378"/>
      <c r="H752" s="378"/>
      <c r="I752" s="378"/>
      <c r="J752" s="378"/>
      <c r="K752" s="378"/>
      <c r="L752" s="671"/>
      <c r="M752" s="671"/>
      <c r="N752" s="671"/>
      <c r="O752" s="671"/>
      <c r="P752" s="671"/>
      <c r="Q752" s="671"/>
      <c r="R752" s="378"/>
      <c r="S752" s="378"/>
      <c r="T752" s="661"/>
      <c r="U752" s="624"/>
      <c r="V752" s="378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  <c r="BN752"/>
    </row>
    <row r="753" spans="1:66" x14ac:dyDescent="0.2">
      <c r="A753" s="378"/>
      <c r="B753" s="378"/>
      <c r="C753" s="378"/>
      <c r="D753" s="669"/>
      <c r="E753" s="378"/>
      <c r="F753" s="378"/>
      <c r="G753" s="378"/>
      <c r="H753" s="378"/>
      <c r="I753" s="378"/>
      <c r="J753" s="378"/>
      <c r="K753" s="378"/>
      <c r="L753" s="671"/>
      <c r="M753" s="671"/>
      <c r="N753" s="671"/>
      <c r="O753" s="671"/>
      <c r="P753" s="671"/>
      <c r="Q753" s="671"/>
      <c r="R753" s="378"/>
      <c r="S753" s="378"/>
      <c r="T753" s="661"/>
      <c r="U753" s="624"/>
      <c r="V753" s="378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  <c r="BL753"/>
      <c r="BM753"/>
      <c r="BN753"/>
    </row>
    <row r="754" spans="1:66" x14ac:dyDescent="0.2">
      <c r="A754" s="378"/>
      <c r="B754" s="378"/>
      <c r="C754" s="378"/>
      <c r="D754" s="669"/>
      <c r="E754" s="378"/>
      <c r="F754" s="378"/>
      <c r="G754" s="378"/>
      <c r="H754" s="378"/>
      <c r="I754" s="378"/>
      <c r="J754" s="378"/>
      <c r="K754" s="378"/>
      <c r="L754" s="671"/>
      <c r="M754" s="671"/>
      <c r="N754" s="671"/>
      <c r="O754" s="671"/>
      <c r="P754" s="671"/>
      <c r="Q754" s="671"/>
      <c r="R754" s="378"/>
      <c r="S754" s="378"/>
      <c r="T754" s="661"/>
      <c r="U754" s="624"/>
      <c r="V754" s="378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  <c r="BL754"/>
      <c r="BM754"/>
      <c r="BN754"/>
    </row>
    <row r="755" spans="1:66" x14ac:dyDescent="0.2">
      <c r="A755" s="378"/>
      <c r="B755" s="378"/>
      <c r="C755" s="378"/>
      <c r="D755" s="669"/>
      <c r="E755" s="378"/>
      <c r="F755" s="378"/>
      <c r="G755" s="378"/>
      <c r="H755" s="378"/>
      <c r="I755" s="378"/>
      <c r="J755" s="378"/>
      <c r="K755" s="378"/>
      <c r="L755" s="671"/>
      <c r="M755" s="671"/>
      <c r="N755" s="671"/>
      <c r="O755" s="671"/>
      <c r="P755" s="671"/>
      <c r="Q755" s="671"/>
      <c r="R755" s="378"/>
      <c r="S755" s="378"/>
      <c r="T755" s="661"/>
      <c r="U755" s="624"/>
      <c r="V755" s="378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  <c r="BN755"/>
    </row>
    <row r="756" spans="1:66" x14ac:dyDescent="0.2">
      <c r="A756" s="378"/>
      <c r="B756" s="378"/>
      <c r="C756" s="378"/>
      <c r="D756" s="669"/>
      <c r="E756" s="378"/>
      <c r="F756" s="378"/>
      <c r="G756" s="378"/>
      <c r="H756" s="378"/>
      <c r="I756" s="378"/>
      <c r="J756" s="378"/>
      <c r="K756" s="378"/>
      <c r="L756" s="671"/>
      <c r="M756" s="671"/>
      <c r="N756" s="671"/>
      <c r="O756" s="671"/>
      <c r="P756" s="671"/>
      <c r="Q756" s="671"/>
      <c r="R756" s="378"/>
      <c r="S756" s="378"/>
      <c r="T756" s="661"/>
      <c r="U756" s="624"/>
      <c r="V756" s="378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</row>
    <row r="757" spans="1:66" x14ac:dyDescent="0.2">
      <c r="A757" s="378"/>
      <c r="B757" s="378"/>
      <c r="C757" s="378"/>
      <c r="D757" s="669"/>
      <c r="E757" s="378"/>
      <c r="F757" s="378"/>
      <c r="G757" s="378"/>
      <c r="H757" s="378"/>
      <c r="I757" s="378"/>
      <c r="J757" s="378"/>
      <c r="K757" s="378"/>
      <c r="L757" s="671"/>
      <c r="M757" s="671"/>
      <c r="N757" s="671"/>
      <c r="O757" s="671"/>
      <c r="P757" s="671"/>
      <c r="Q757" s="671"/>
      <c r="R757" s="378"/>
      <c r="S757" s="378"/>
      <c r="T757" s="661"/>
      <c r="U757" s="624"/>
      <c r="V757" s="378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</row>
    <row r="758" spans="1:66" x14ac:dyDescent="0.2">
      <c r="A758" s="378"/>
      <c r="B758" s="378"/>
      <c r="C758" s="378"/>
      <c r="D758" s="669"/>
      <c r="E758" s="378"/>
      <c r="F758" s="378"/>
      <c r="G758" s="378"/>
      <c r="H758" s="378"/>
      <c r="I758" s="378"/>
      <c r="J758" s="378"/>
      <c r="K758" s="378"/>
      <c r="L758" s="671"/>
      <c r="M758" s="671"/>
      <c r="N758" s="671"/>
      <c r="O758" s="671"/>
      <c r="P758" s="671"/>
      <c r="Q758" s="671"/>
      <c r="R758" s="378"/>
      <c r="S758" s="378"/>
      <c r="T758" s="661"/>
      <c r="U758" s="624"/>
      <c r="V758" s="37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  <c r="BN758"/>
    </row>
    <row r="759" spans="1:66" x14ac:dyDescent="0.2">
      <c r="A759" s="378"/>
      <c r="B759" s="378"/>
      <c r="C759" s="378"/>
      <c r="D759" s="669"/>
      <c r="E759" s="378"/>
      <c r="F759" s="378"/>
      <c r="G759" s="378"/>
      <c r="H759" s="378"/>
      <c r="I759" s="378"/>
      <c r="J759" s="378"/>
      <c r="K759" s="378"/>
      <c r="L759" s="671"/>
      <c r="M759" s="671"/>
      <c r="N759" s="671"/>
      <c r="O759" s="671"/>
      <c r="P759" s="671"/>
      <c r="Q759" s="671"/>
      <c r="R759" s="378"/>
      <c r="S759" s="378"/>
      <c r="T759" s="661"/>
      <c r="U759" s="624"/>
      <c r="V759" s="378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</row>
    <row r="760" spans="1:66" x14ac:dyDescent="0.2">
      <c r="A760" s="378"/>
      <c r="B760" s="378"/>
      <c r="C760" s="378"/>
      <c r="D760" s="669"/>
      <c r="E760" s="378"/>
      <c r="F760" s="378"/>
      <c r="G760" s="378"/>
      <c r="H760" s="378"/>
      <c r="I760" s="378"/>
      <c r="J760" s="378"/>
      <c r="K760" s="378"/>
      <c r="L760" s="671"/>
      <c r="M760" s="671"/>
      <c r="N760" s="671"/>
      <c r="O760" s="671"/>
      <c r="P760" s="671"/>
      <c r="Q760" s="671"/>
      <c r="R760" s="378"/>
      <c r="S760" s="378"/>
      <c r="T760" s="661"/>
      <c r="U760" s="624"/>
      <c r="V760" s="378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  <c r="BN760"/>
    </row>
    <row r="761" spans="1:66" x14ac:dyDescent="0.2">
      <c r="A761" s="378"/>
      <c r="B761" s="378"/>
      <c r="C761" s="378"/>
      <c r="D761" s="669"/>
      <c r="E761" s="378"/>
      <c r="F761" s="378"/>
      <c r="G761" s="378"/>
      <c r="H761" s="378"/>
      <c r="I761" s="378"/>
      <c r="J761" s="378"/>
      <c r="K761" s="378"/>
      <c r="L761" s="671"/>
      <c r="M761" s="671"/>
      <c r="N761" s="671"/>
      <c r="O761" s="671"/>
      <c r="P761" s="671"/>
      <c r="Q761" s="671"/>
      <c r="R761" s="378"/>
      <c r="S761" s="378"/>
      <c r="T761" s="661"/>
      <c r="U761" s="624"/>
      <c r="V761" s="378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</row>
    <row r="762" spans="1:66" x14ac:dyDescent="0.2">
      <c r="A762" s="378"/>
      <c r="B762" s="378"/>
      <c r="C762" s="378"/>
      <c r="D762" s="669"/>
      <c r="E762" s="378"/>
      <c r="F762" s="378"/>
      <c r="G762" s="378"/>
      <c r="H762" s="378"/>
      <c r="I762" s="378"/>
      <c r="J762" s="378"/>
      <c r="K762" s="378"/>
      <c r="L762" s="671"/>
      <c r="M762" s="671"/>
      <c r="N762" s="671"/>
      <c r="O762" s="671"/>
      <c r="P762" s="671"/>
      <c r="Q762" s="671"/>
      <c r="R762" s="378"/>
      <c r="S762" s="378"/>
      <c r="T762" s="661"/>
      <c r="U762" s="624"/>
      <c r="V762" s="378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</row>
    <row r="763" spans="1:66" x14ac:dyDescent="0.2">
      <c r="A763" s="378"/>
      <c r="B763" s="378"/>
      <c r="C763" s="378"/>
      <c r="D763" s="669"/>
      <c r="E763" s="378"/>
      <c r="F763" s="378"/>
      <c r="G763" s="378"/>
      <c r="H763" s="378"/>
      <c r="I763" s="378"/>
      <c r="J763" s="378"/>
      <c r="K763" s="378"/>
      <c r="L763" s="671"/>
      <c r="M763" s="671"/>
      <c r="N763" s="671"/>
      <c r="O763" s="671"/>
      <c r="P763" s="671"/>
      <c r="Q763" s="671"/>
      <c r="R763" s="378"/>
      <c r="S763" s="378"/>
      <c r="T763" s="661"/>
      <c r="U763" s="624"/>
      <c r="V763" s="378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  <c r="BL763"/>
      <c r="BM763"/>
      <c r="BN763"/>
    </row>
    <row r="764" spans="1:66" x14ac:dyDescent="0.2">
      <c r="A764" s="378"/>
      <c r="B764" s="378"/>
      <c r="C764" s="378"/>
      <c r="D764" s="669"/>
      <c r="E764" s="378"/>
      <c r="F764" s="378"/>
      <c r="G764" s="378"/>
      <c r="H764" s="378"/>
      <c r="I764" s="378"/>
      <c r="J764" s="378"/>
      <c r="K764" s="378"/>
      <c r="L764" s="671"/>
      <c r="M764" s="671"/>
      <c r="N764" s="671"/>
      <c r="O764" s="671"/>
      <c r="P764" s="671"/>
      <c r="Q764" s="671"/>
      <c r="R764" s="378"/>
      <c r="S764" s="378"/>
      <c r="T764" s="661"/>
      <c r="U764" s="624"/>
      <c r="V764" s="378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  <c r="BL764"/>
      <c r="BM764"/>
      <c r="BN764"/>
    </row>
    <row r="765" spans="1:66" x14ac:dyDescent="0.2">
      <c r="A765" s="378"/>
      <c r="B765" s="378"/>
      <c r="C765" s="378"/>
      <c r="D765" s="669"/>
      <c r="E765" s="378"/>
      <c r="F765" s="378"/>
      <c r="G765" s="378"/>
      <c r="H765" s="378"/>
      <c r="I765" s="378"/>
      <c r="J765" s="378"/>
      <c r="K765" s="378"/>
      <c r="L765" s="671"/>
      <c r="M765" s="671"/>
      <c r="N765" s="671"/>
      <c r="O765" s="671"/>
      <c r="P765" s="671"/>
      <c r="Q765" s="671"/>
      <c r="R765" s="378"/>
      <c r="S765" s="378"/>
      <c r="T765" s="661"/>
      <c r="U765" s="624"/>
      <c r="V765" s="378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  <c r="BL765"/>
      <c r="BM765"/>
      <c r="BN765"/>
    </row>
    <row r="766" spans="1:66" x14ac:dyDescent="0.2">
      <c r="A766" s="378"/>
      <c r="B766" s="378"/>
      <c r="C766" s="378"/>
      <c r="D766" s="669"/>
      <c r="E766" s="378"/>
      <c r="F766" s="378"/>
      <c r="G766" s="378"/>
      <c r="H766" s="378"/>
      <c r="I766" s="378"/>
      <c r="J766" s="378"/>
      <c r="K766" s="378"/>
      <c r="L766" s="671"/>
      <c r="M766" s="671"/>
      <c r="N766" s="671"/>
      <c r="O766" s="671"/>
      <c r="P766" s="671"/>
      <c r="Q766" s="671"/>
      <c r="R766" s="378"/>
      <c r="S766" s="378"/>
      <c r="T766" s="661"/>
      <c r="U766" s="624"/>
      <c r="V766" s="378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  <c r="BN766"/>
    </row>
    <row r="767" spans="1:66" x14ac:dyDescent="0.2">
      <c r="A767" s="378"/>
      <c r="B767" s="378"/>
      <c r="C767" s="378"/>
      <c r="D767" s="669"/>
      <c r="E767" s="378"/>
      <c r="F767" s="378"/>
      <c r="G767" s="378"/>
      <c r="H767" s="378"/>
      <c r="I767" s="378"/>
      <c r="J767" s="378"/>
      <c r="K767" s="378"/>
      <c r="L767" s="671"/>
      <c r="M767" s="671"/>
      <c r="N767" s="671"/>
      <c r="O767" s="671"/>
      <c r="P767" s="671"/>
      <c r="Q767" s="671"/>
      <c r="R767" s="378"/>
      <c r="S767" s="378"/>
      <c r="T767" s="661"/>
      <c r="U767" s="624"/>
      <c r="V767" s="378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</row>
    <row r="768" spans="1:66" x14ac:dyDescent="0.2">
      <c r="A768" s="378"/>
      <c r="B768" s="378"/>
      <c r="C768" s="378"/>
      <c r="D768" s="669"/>
      <c r="E768" s="378"/>
      <c r="F768" s="378"/>
      <c r="G768" s="378"/>
      <c r="H768" s="378"/>
      <c r="I768" s="378"/>
      <c r="J768" s="378"/>
      <c r="K768" s="378"/>
      <c r="L768" s="671"/>
      <c r="M768" s="671"/>
      <c r="N768" s="671"/>
      <c r="O768" s="671"/>
      <c r="P768" s="671"/>
      <c r="Q768" s="671"/>
      <c r="R768" s="378"/>
      <c r="S768" s="378"/>
      <c r="T768" s="661"/>
      <c r="U768" s="624"/>
      <c r="V768" s="37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</row>
    <row r="769" spans="1:66" x14ac:dyDescent="0.2">
      <c r="A769" s="378"/>
      <c r="B769" s="378"/>
      <c r="C769" s="378"/>
      <c r="D769" s="669"/>
      <c r="E769" s="378"/>
      <c r="F769" s="378"/>
      <c r="G769" s="378"/>
      <c r="H769" s="378"/>
      <c r="I769" s="378"/>
      <c r="J769" s="378"/>
      <c r="K769" s="378"/>
      <c r="L769" s="671"/>
      <c r="M769" s="671"/>
      <c r="N769" s="671"/>
      <c r="O769" s="671"/>
      <c r="P769" s="671"/>
      <c r="Q769" s="671"/>
      <c r="R769" s="378"/>
      <c r="S769" s="378"/>
      <c r="T769" s="661"/>
      <c r="U769" s="624"/>
      <c r="V769" s="378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  <c r="BN769"/>
    </row>
    <row r="770" spans="1:66" x14ac:dyDescent="0.2">
      <c r="A770" s="378"/>
      <c r="B770" s="378"/>
      <c r="C770" s="378"/>
      <c r="D770" s="669"/>
      <c r="E770" s="378"/>
      <c r="F770" s="378"/>
      <c r="G770" s="378"/>
      <c r="H770" s="378"/>
      <c r="I770" s="378"/>
      <c r="J770" s="378"/>
      <c r="K770" s="378"/>
      <c r="L770" s="671"/>
      <c r="M770" s="671"/>
      <c r="N770" s="671"/>
      <c r="O770" s="671"/>
      <c r="P770" s="671"/>
      <c r="Q770" s="671"/>
      <c r="R770" s="378"/>
      <c r="S770" s="378"/>
      <c r="T770" s="661"/>
      <c r="U770" s="624"/>
      <c r="V770" s="378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  <c r="BN770"/>
    </row>
    <row r="771" spans="1:66" x14ac:dyDescent="0.2">
      <c r="A771" s="378"/>
      <c r="B771" s="378"/>
      <c r="C771" s="378"/>
      <c r="D771" s="669"/>
      <c r="E771" s="378"/>
      <c r="F771" s="378"/>
      <c r="G771" s="378"/>
      <c r="H771" s="378"/>
      <c r="I771" s="378"/>
      <c r="J771" s="378"/>
      <c r="K771" s="378"/>
      <c r="L771" s="671"/>
      <c r="M771" s="671"/>
      <c r="N771" s="671"/>
      <c r="O771" s="671"/>
      <c r="P771" s="671"/>
      <c r="Q771" s="671"/>
      <c r="R771" s="378"/>
      <c r="S771" s="378"/>
      <c r="T771" s="661"/>
      <c r="U771" s="624"/>
      <c r="V771" s="378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</row>
    <row r="772" spans="1:66" x14ac:dyDescent="0.2">
      <c r="A772" s="378"/>
      <c r="B772" s="378"/>
      <c r="C772" s="378"/>
      <c r="D772" s="669"/>
      <c r="E772" s="378"/>
      <c r="F772" s="378"/>
      <c r="G772" s="378"/>
      <c r="H772" s="378"/>
      <c r="I772" s="378"/>
      <c r="J772" s="378"/>
      <c r="K772" s="378"/>
      <c r="L772" s="671"/>
      <c r="M772" s="671"/>
      <c r="N772" s="671"/>
      <c r="O772" s="671"/>
      <c r="P772" s="671"/>
      <c r="Q772" s="671"/>
      <c r="R772" s="378"/>
      <c r="S772" s="378"/>
      <c r="T772" s="661"/>
      <c r="U772" s="624"/>
      <c r="V772" s="378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</row>
    <row r="773" spans="1:66" x14ac:dyDescent="0.2">
      <c r="A773" s="378"/>
      <c r="B773" s="378"/>
      <c r="C773" s="378"/>
      <c r="D773" s="669"/>
      <c r="E773" s="378"/>
      <c r="F773" s="378"/>
      <c r="G773" s="378"/>
      <c r="H773" s="378"/>
      <c r="I773" s="378"/>
      <c r="J773" s="378"/>
      <c r="K773" s="378"/>
      <c r="L773" s="671"/>
      <c r="M773" s="671"/>
      <c r="N773" s="671"/>
      <c r="O773" s="671"/>
      <c r="P773" s="671"/>
      <c r="Q773" s="671"/>
      <c r="R773" s="378"/>
      <c r="S773" s="378"/>
      <c r="T773" s="661"/>
      <c r="U773" s="624"/>
      <c r="V773" s="378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</row>
    <row r="774" spans="1:66" x14ac:dyDescent="0.2">
      <c r="A774" s="378"/>
      <c r="B774" s="378"/>
      <c r="C774" s="378"/>
      <c r="D774" s="669"/>
      <c r="E774" s="378"/>
      <c r="F774" s="378"/>
      <c r="G774" s="378"/>
      <c r="H774" s="378"/>
      <c r="I774" s="378"/>
      <c r="J774" s="378"/>
      <c r="K774" s="378"/>
      <c r="L774" s="671"/>
      <c r="M774" s="671"/>
      <c r="N774" s="671"/>
      <c r="O774" s="671"/>
      <c r="P774" s="671"/>
      <c r="Q774" s="671"/>
      <c r="R774" s="378"/>
      <c r="S774" s="378"/>
      <c r="T774" s="661"/>
      <c r="U774" s="624"/>
      <c r="V774" s="378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</row>
    <row r="775" spans="1:66" x14ac:dyDescent="0.2">
      <c r="A775" s="378"/>
      <c r="B775" s="378"/>
      <c r="C775" s="378"/>
      <c r="D775" s="669"/>
      <c r="E775" s="378"/>
      <c r="F775" s="378"/>
      <c r="G775" s="378"/>
      <c r="H775" s="378"/>
      <c r="I775" s="378"/>
      <c r="J775" s="378"/>
      <c r="K775" s="378"/>
      <c r="L775" s="671"/>
      <c r="M775" s="671"/>
      <c r="N775" s="671"/>
      <c r="O775" s="671"/>
      <c r="P775" s="671"/>
      <c r="Q775" s="671"/>
      <c r="R775" s="378"/>
      <c r="S775" s="378"/>
      <c r="T775" s="661"/>
      <c r="U775" s="624"/>
      <c r="V775" s="378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</row>
    <row r="776" spans="1:66" x14ac:dyDescent="0.2">
      <c r="A776" s="378"/>
      <c r="B776" s="378"/>
      <c r="C776" s="378"/>
      <c r="D776" s="669"/>
      <c r="E776" s="378"/>
      <c r="F776" s="378"/>
      <c r="G776" s="378"/>
      <c r="H776" s="378"/>
      <c r="I776" s="378"/>
      <c r="J776" s="378"/>
      <c r="K776" s="378"/>
      <c r="L776" s="671"/>
      <c r="M776" s="671"/>
      <c r="N776" s="671"/>
      <c r="O776" s="671"/>
      <c r="P776" s="671"/>
      <c r="Q776" s="671"/>
      <c r="R776" s="378"/>
      <c r="S776" s="378"/>
      <c r="T776" s="661"/>
      <c r="U776" s="624"/>
      <c r="V776" s="378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</row>
    <row r="777" spans="1:66" x14ac:dyDescent="0.2">
      <c r="A777" s="378"/>
      <c r="B777" s="378"/>
      <c r="C777" s="378"/>
      <c r="D777" s="669"/>
      <c r="E777" s="378"/>
      <c r="F777" s="378"/>
      <c r="G777" s="378"/>
      <c r="H777" s="378"/>
      <c r="I777" s="378"/>
      <c r="J777" s="378"/>
      <c r="K777" s="378"/>
      <c r="L777" s="671"/>
      <c r="M777" s="671"/>
      <c r="N777" s="671"/>
      <c r="O777" s="671"/>
      <c r="P777" s="671"/>
      <c r="Q777" s="671"/>
      <c r="R777" s="378"/>
      <c r="S777" s="378"/>
      <c r="T777" s="661"/>
      <c r="U777" s="624"/>
      <c r="V777" s="378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</row>
    <row r="778" spans="1:66" x14ac:dyDescent="0.2">
      <c r="A778" s="378"/>
      <c r="B778" s="378"/>
      <c r="C778" s="378"/>
      <c r="D778" s="669"/>
      <c r="E778" s="378"/>
      <c r="F778" s="378"/>
      <c r="G778" s="378"/>
      <c r="H778" s="378"/>
      <c r="I778" s="378"/>
      <c r="J778" s="378"/>
      <c r="K778" s="378"/>
      <c r="L778" s="671"/>
      <c r="M778" s="671"/>
      <c r="N778" s="671"/>
      <c r="O778" s="671"/>
      <c r="P778" s="671"/>
      <c r="Q778" s="671"/>
      <c r="R778" s="378"/>
      <c r="S778" s="378"/>
      <c r="T778" s="661"/>
      <c r="U778" s="624"/>
      <c r="V778" s="3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</row>
    <row r="779" spans="1:66" x14ac:dyDescent="0.2">
      <c r="A779" s="378"/>
      <c r="B779" s="378"/>
      <c r="C779" s="378"/>
      <c r="D779" s="669"/>
      <c r="E779" s="378"/>
      <c r="F779" s="378"/>
      <c r="G779" s="378"/>
      <c r="H779" s="378"/>
      <c r="I779" s="378"/>
      <c r="J779" s="378"/>
      <c r="K779" s="378"/>
      <c r="L779" s="671"/>
      <c r="M779" s="671"/>
      <c r="N779" s="671"/>
      <c r="O779" s="671"/>
      <c r="P779" s="671"/>
      <c r="Q779" s="671"/>
      <c r="R779" s="378"/>
      <c r="S779" s="378"/>
      <c r="T779" s="661"/>
      <c r="U779" s="624"/>
      <c r="V779" s="378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</row>
    <row r="780" spans="1:66" x14ac:dyDescent="0.2">
      <c r="A780" s="378"/>
      <c r="B780" s="378"/>
      <c r="C780" s="378"/>
      <c r="D780" s="669"/>
      <c r="E780" s="378"/>
      <c r="F780" s="378"/>
      <c r="G780" s="378"/>
      <c r="H780" s="378"/>
      <c r="I780" s="378"/>
      <c r="J780" s="378"/>
      <c r="K780" s="378"/>
      <c r="L780" s="671"/>
      <c r="M780" s="671"/>
      <c r="N780" s="671"/>
      <c r="O780" s="671"/>
      <c r="P780" s="671"/>
      <c r="Q780" s="671"/>
      <c r="R780" s="378"/>
      <c r="S780" s="378"/>
      <c r="T780" s="661"/>
      <c r="U780" s="624"/>
      <c r="V780" s="378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</row>
    <row r="781" spans="1:66" x14ac:dyDescent="0.2">
      <c r="A781" s="378"/>
      <c r="B781" s="378"/>
      <c r="C781" s="378"/>
      <c r="D781" s="669"/>
      <c r="E781" s="378"/>
      <c r="F781" s="378"/>
      <c r="G781" s="378"/>
      <c r="H781" s="378"/>
      <c r="I781" s="378"/>
      <c r="J781" s="378"/>
      <c r="K781" s="378"/>
      <c r="L781" s="671"/>
      <c r="M781" s="671"/>
      <c r="N781" s="671"/>
      <c r="O781" s="671"/>
      <c r="P781" s="671"/>
      <c r="Q781" s="671"/>
      <c r="R781" s="378"/>
      <c r="S781" s="378"/>
      <c r="T781" s="661"/>
      <c r="U781" s="624"/>
      <c r="V781" s="378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</row>
    <row r="782" spans="1:66" x14ac:dyDescent="0.2">
      <c r="A782" s="378"/>
      <c r="B782" s="378"/>
      <c r="C782" s="378"/>
      <c r="D782" s="669"/>
      <c r="E782" s="378"/>
      <c r="F782" s="378"/>
      <c r="G782" s="378"/>
      <c r="H782" s="378"/>
      <c r="I782" s="378"/>
      <c r="J782" s="378"/>
      <c r="K782" s="378"/>
      <c r="L782" s="671"/>
      <c r="M782" s="671"/>
      <c r="N782" s="671"/>
      <c r="O782" s="671"/>
      <c r="P782" s="671"/>
      <c r="Q782" s="671"/>
      <c r="R782" s="378"/>
      <c r="S782" s="378"/>
      <c r="T782" s="661"/>
      <c r="U782" s="624"/>
      <c r="V782" s="378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</row>
    <row r="783" spans="1:66" x14ac:dyDescent="0.2">
      <c r="A783" s="378"/>
      <c r="B783" s="378"/>
      <c r="C783" s="378"/>
      <c r="D783" s="669"/>
      <c r="E783" s="378"/>
      <c r="F783" s="378"/>
      <c r="G783" s="378"/>
      <c r="H783" s="378"/>
      <c r="I783" s="378"/>
      <c r="J783" s="378"/>
      <c r="K783" s="378"/>
      <c r="L783" s="671"/>
      <c r="M783" s="671"/>
      <c r="N783" s="671"/>
      <c r="O783" s="671"/>
      <c r="P783" s="671"/>
      <c r="Q783" s="671"/>
      <c r="R783" s="378"/>
      <c r="S783" s="378"/>
      <c r="T783" s="661"/>
      <c r="U783" s="624"/>
      <c r="V783" s="378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</row>
    <row r="784" spans="1:66" x14ac:dyDescent="0.2">
      <c r="A784" s="378"/>
      <c r="B784" s="378"/>
      <c r="C784" s="378"/>
      <c r="D784" s="669"/>
      <c r="E784" s="378"/>
      <c r="F784" s="378"/>
      <c r="G784" s="378"/>
      <c r="H784" s="378"/>
      <c r="I784" s="378"/>
      <c r="J784" s="378"/>
      <c r="K784" s="378"/>
      <c r="L784" s="671"/>
      <c r="M784" s="671"/>
      <c r="N784" s="671"/>
      <c r="O784" s="671"/>
      <c r="P784" s="671"/>
      <c r="Q784" s="671"/>
      <c r="R784" s="378"/>
      <c r="S784" s="378"/>
      <c r="T784" s="661"/>
      <c r="U784" s="624"/>
      <c r="V784" s="378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  <c r="BN784"/>
    </row>
    <row r="785" spans="1:66" x14ac:dyDescent="0.2">
      <c r="A785" s="378"/>
      <c r="B785" s="378"/>
      <c r="C785" s="378"/>
      <c r="D785" s="669"/>
      <c r="E785" s="378"/>
      <c r="F785" s="378"/>
      <c r="G785" s="378"/>
      <c r="H785" s="378"/>
      <c r="I785" s="378"/>
      <c r="J785" s="378"/>
      <c r="K785" s="378"/>
      <c r="L785" s="671"/>
      <c r="M785" s="671"/>
      <c r="N785" s="671"/>
      <c r="O785" s="671"/>
      <c r="P785" s="671"/>
      <c r="Q785" s="671"/>
      <c r="R785" s="378"/>
      <c r="S785" s="378"/>
      <c r="T785" s="661"/>
      <c r="U785" s="624"/>
      <c r="V785" s="378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  <c r="BN785"/>
    </row>
    <row r="786" spans="1:66" x14ac:dyDescent="0.2">
      <c r="A786" s="378"/>
      <c r="B786" s="378"/>
      <c r="C786" s="378"/>
      <c r="D786" s="669"/>
      <c r="E786" s="378"/>
      <c r="F786" s="378"/>
      <c r="G786" s="378"/>
      <c r="H786" s="378"/>
      <c r="I786" s="378"/>
      <c r="J786" s="378"/>
      <c r="K786" s="378"/>
      <c r="L786" s="671"/>
      <c r="M786" s="671"/>
      <c r="N786" s="671"/>
      <c r="O786" s="671"/>
      <c r="P786" s="671"/>
      <c r="Q786" s="671"/>
      <c r="R786" s="378"/>
      <c r="S786" s="378"/>
      <c r="T786" s="661"/>
      <c r="U786" s="624"/>
      <c r="V786" s="378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  <c r="BN786"/>
    </row>
    <row r="787" spans="1:66" x14ac:dyDescent="0.2">
      <c r="A787" s="378"/>
      <c r="B787" s="378"/>
      <c r="C787" s="378"/>
      <c r="D787" s="669"/>
      <c r="E787" s="378"/>
      <c r="F787" s="378"/>
      <c r="G787" s="378"/>
      <c r="H787" s="378"/>
      <c r="I787" s="378"/>
      <c r="J787" s="378"/>
      <c r="K787" s="378"/>
      <c r="L787" s="671"/>
      <c r="M787" s="671"/>
      <c r="N787" s="671"/>
      <c r="O787" s="671"/>
      <c r="P787" s="671"/>
      <c r="Q787" s="671"/>
      <c r="R787" s="378"/>
      <c r="S787" s="378"/>
      <c r="T787" s="661"/>
      <c r="U787" s="624"/>
      <c r="V787" s="378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</row>
    <row r="788" spans="1:66" x14ac:dyDescent="0.2">
      <c r="A788" s="378"/>
      <c r="B788" s="378"/>
      <c r="C788" s="378"/>
      <c r="D788" s="669"/>
      <c r="E788" s="378"/>
      <c r="F788" s="378"/>
      <c r="G788" s="378"/>
      <c r="H788" s="378"/>
      <c r="I788" s="378"/>
      <c r="J788" s="378"/>
      <c r="K788" s="378"/>
      <c r="L788" s="671"/>
      <c r="M788" s="671"/>
      <c r="N788" s="671"/>
      <c r="O788" s="671"/>
      <c r="P788" s="671"/>
      <c r="Q788" s="671"/>
      <c r="R788" s="378"/>
      <c r="S788" s="378"/>
      <c r="T788" s="661"/>
      <c r="U788" s="624"/>
      <c r="V788" s="37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</row>
    <row r="789" spans="1:66" x14ac:dyDescent="0.2">
      <c r="A789" s="378"/>
      <c r="B789" s="378"/>
      <c r="C789" s="378"/>
      <c r="D789" s="669"/>
      <c r="E789" s="378"/>
      <c r="F789" s="378"/>
      <c r="G789" s="378"/>
      <c r="H789" s="378"/>
      <c r="I789" s="378"/>
      <c r="J789" s="378"/>
      <c r="K789" s="378"/>
      <c r="L789" s="671"/>
      <c r="M789" s="671"/>
      <c r="N789" s="671"/>
      <c r="O789" s="671"/>
      <c r="P789" s="671"/>
      <c r="Q789" s="671"/>
      <c r="R789" s="378"/>
      <c r="S789" s="378"/>
      <c r="T789" s="661"/>
      <c r="U789" s="624"/>
      <c r="V789" s="378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  <c r="BN789"/>
    </row>
    <row r="790" spans="1:66" x14ac:dyDescent="0.2">
      <c r="A790" s="378"/>
      <c r="B790" s="378"/>
      <c r="C790" s="378"/>
      <c r="D790" s="669"/>
      <c r="E790" s="378"/>
      <c r="F790" s="378"/>
      <c r="G790" s="378"/>
      <c r="H790" s="378"/>
      <c r="I790" s="378"/>
      <c r="J790" s="378"/>
      <c r="K790" s="378"/>
      <c r="L790" s="671"/>
      <c r="M790" s="671"/>
      <c r="N790" s="671"/>
      <c r="O790" s="671"/>
      <c r="P790" s="671"/>
      <c r="Q790" s="671"/>
      <c r="R790" s="378"/>
      <c r="S790" s="378"/>
      <c r="T790" s="661"/>
      <c r="U790" s="624"/>
      <c r="V790" s="378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  <c r="BL790"/>
      <c r="BM790"/>
      <c r="BN790"/>
    </row>
    <row r="791" spans="1:66" x14ac:dyDescent="0.2">
      <c r="A791" s="378"/>
      <c r="B791" s="378"/>
      <c r="C791" s="378"/>
      <c r="D791" s="669"/>
      <c r="E791" s="378"/>
      <c r="F791" s="378"/>
      <c r="G791" s="378"/>
      <c r="H791" s="378"/>
      <c r="I791" s="378"/>
      <c r="J791" s="378"/>
      <c r="K791" s="378"/>
      <c r="L791" s="671"/>
      <c r="M791" s="671"/>
      <c r="N791" s="671"/>
      <c r="O791" s="671"/>
      <c r="P791" s="671"/>
      <c r="Q791" s="671"/>
      <c r="R791" s="378"/>
      <c r="S791" s="378"/>
      <c r="T791" s="661"/>
      <c r="U791" s="624"/>
      <c r="V791" s="378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  <c r="BN791"/>
    </row>
    <row r="792" spans="1:66" x14ac:dyDescent="0.2">
      <c r="A792" s="378"/>
      <c r="B792" s="378"/>
      <c r="C792" s="378"/>
      <c r="D792" s="669"/>
      <c r="E792" s="378"/>
      <c r="F792" s="378"/>
      <c r="G792" s="378"/>
      <c r="H792" s="378"/>
      <c r="I792" s="378"/>
      <c r="J792" s="378"/>
      <c r="K792" s="378"/>
      <c r="L792" s="671"/>
      <c r="M792" s="671"/>
      <c r="N792" s="671"/>
      <c r="O792" s="671"/>
      <c r="P792" s="671"/>
      <c r="Q792" s="671"/>
      <c r="R792" s="378"/>
      <c r="S792" s="378"/>
      <c r="T792" s="661"/>
      <c r="U792" s="624"/>
      <c r="V792" s="378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  <c r="BN792"/>
    </row>
    <row r="793" spans="1:66" x14ac:dyDescent="0.2">
      <c r="A793" s="378"/>
      <c r="B793" s="378"/>
      <c r="C793" s="378"/>
      <c r="D793" s="669"/>
      <c r="E793" s="378"/>
      <c r="F793" s="378"/>
      <c r="G793" s="378"/>
      <c r="H793" s="378"/>
      <c r="I793" s="378"/>
      <c r="J793" s="378"/>
      <c r="K793" s="378"/>
      <c r="L793" s="671"/>
      <c r="M793" s="671"/>
      <c r="N793" s="671"/>
      <c r="O793" s="671"/>
      <c r="P793" s="671"/>
      <c r="Q793" s="671"/>
      <c r="R793" s="378"/>
      <c r="S793" s="378"/>
      <c r="T793" s="661"/>
      <c r="U793" s="624"/>
      <c r="V793" s="378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  <c r="BN793"/>
    </row>
    <row r="794" spans="1:66" x14ac:dyDescent="0.2">
      <c r="A794" s="378"/>
      <c r="B794" s="378"/>
      <c r="C794" s="378"/>
      <c r="D794" s="669"/>
      <c r="E794" s="378"/>
      <c r="F794" s="378"/>
      <c r="G794" s="378"/>
      <c r="H794" s="378"/>
      <c r="I794" s="378"/>
      <c r="J794" s="378"/>
      <c r="K794" s="378"/>
      <c r="L794" s="671"/>
      <c r="M794" s="671"/>
      <c r="N794" s="671"/>
      <c r="O794" s="671"/>
      <c r="P794" s="671"/>
      <c r="Q794" s="671"/>
      <c r="R794" s="378"/>
      <c r="S794" s="378"/>
      <c r="T794" s="661"/>
      <c r="U794" s="624"/>
      <c r="V794" s="378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  <c r="BN794"/>
    </row>
    <row r="795" spans="1:66" x14ac:dyDescent="0.2">
      <c r="A795" s="378"/>
      <c r="B795" s="378"/>
      <c r="C795" s="378"/>
      <c r="D795" s="669"/>
      <c r="E795" s="378"/>
      <c r="F795" s="378"/>
      <c r="G795" s="378"/>
      <c r="H795" s="378"/>
      <c r="I795" s="378"/>
      <c r="J795" s="378"/>
      <c r="K795" s="378"/>
      <c r="L795" s="671"/>
      <c r="M795" s="671"/>
      <c r="N795" s="671"/>
      <c r="O795" s="671"/>
      <c r="P795" s="671"/>
      <c r="Q795" s="671"/>
      <c r="R795" s="378"/>
      <c r="S795" s="378"/>
      <c r="T795" s="661"/>
      <c r="U795" s="624"/>
      <c r="V795" s="378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  <c r="BN795"/>
    </row>
    <row r="796" spans="1:66" x14ac:dyDescent="0.2">
      <c r="A796" s="378"/>
      <c r="B796" s="378"/>
      <c r="C796" s="378"/>
      <c r="D796" s="669"/>
      <c r="E796" s="378"/>
      <c r="F796" s="378"/>
      <c r="G796" s="378"/>
      <c r="H796" s="378"/>
      <c r="I796" s="378"/>
      <c r="J796" s="378"/>
      <c r="K796" s="378"/>
      <c r="L796" s="671"/>
      <c r="M796" s="671"/>
      <c r="N796" s="671"/>
      <c r="O796" s="671"/>
      <c r="P796" s="671"/>
      <c r="Q796" s="671"/>
      <c r="R796" s="378"/>
      <c r="S796" s="378"/>
      <c r="T796" s="661"/>
      <c r="U796" s="624"/>
      <c r="V796" s="378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</row>
    <row r="797" spans="1:66" x14ac:dyDescent="0.2">
      <c r="A797" s="378"/>
      <c r="B797" s="378"/>
      <c r="C797" s="378"/>
      <c r="D797" s="669"/>
      <c r="E797" s="378"/>
      <c r="F797" s="378"/>
      <c r="G797" s="378"/>
      <c r="H797" s="378"/>
      <c r="I797" s="378"/>
      <c r="J797" s="378"/>
      <c r="K797" s="378"/>
      <c r="L797" s="671"/>
      <c r="M797" s="671"/>
      <c r="N797" s="671"/>
      <c r="O797" s="671"/>
      <c r="P797" s="671"/>
      <c r="Q797" s="671"/>
      <c r="R797" s="378"/>
      <c r="S797" s="378"/>
      <c r="T797" s="661"/>
      <c r="U797" s="624"/>
      <c r="V797" s="378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</row>
    <row r="798" spans="1:66" x14ac:dyDescent="0.2">
      <c r="A798" s="378"/>
      <c r="B798" s="378"/>
      <c r="C798" s="378"/>
      <c r="D798" s="669"/>
      <c r="E798" s="378"/>
      <c r="F798" s="378"/>
      <c r="G798" s="378"/>
      <c r="H798" s="378"/>
      <c r="I798" s="378"/>
      <c r="J798" s="378"/>
      <c r="K798" s="378"/>
      <c r="L798" s="671"/>
      <c r="M798" s="671"/>
      <c r="N798" s="671"/>
      <c r="O798" s="671"/>
      <c r="P798" s="671"/>
      <c r="Q798" s="671"/>
      <c r="R798" s="378"/>
      <c r="S798" s="378"/>
      <c r="T798" s="661"/>
      <c r="U798" s="624"/>
      <c r="V798" s="37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</row>
    <row r="799" spans="1:66" x14ac:dyDescent="0.2">
      <c r="A799" s="378"/>
      <c r="B799" s="378"/>
      <c r="C799" s="378"/>
      <c r="D799" s="669"/>
      <c r="E799" s="378"/>
      <c r="F799" s="378"/>
      <c r="G799" s="378"/>
      <c r="H799" s="378"/>
      <c r="I799" s="378"/>
      <c r="J799" s="378"/>
      <c r="K799" s="378"/>
      <c r="L799" s="671"/>
      <c r="M799" s="671"/>
      <c r="N799" s="671"/>
      <c r="O799" s="671"/>
      <c r="P799" s="671"/>
      <c r="Q799" s="671"/>
      <c r="R799" s="378"/>
      <c r="S799" s="378"/>
      <c r="T799" s="661"/>
      <c r="U799" s="624"/>
      <c r="V799" s="378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  <c r="BN799"/>
    </row>
    <row r="800" spans="1:66" x14ac:dyDescent="0.2">
      <c r="A800" s="378"/>
      <c r="B800" s="378"/>
      <c r="C800" s="378"/>
      <c r="D800" s="669"/>
      <c r="E800" s="378"/>
      <c r="F800" s="378"/>
      <c r="G800" s="378"/>
      <c r="H800" s="378"/>
      <c r="I800" s="378"/>
      <c r="J800" s="378"/>
      <c r="K800" s="378"/>
      <c r="L800" s="671"/>
      <c r="M800" s="671"/>
      <c r="N800" s="671"/>
      <c r="O800" s="671"/>
      <c r="P800" s="671"/>
      <c r="Q800" s="671"/>
      <c r="R800" s="378"/>
      <c r="S800" s="378"/>
      <c r="T800" s="661"/>
      <c r="U800" s="624"/>
      <c r="V800" s="378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  <c r="BN800"/>
    </row>
    <row r="801" spans="1:66" x14ac:dyDescent="0.2">
      <c r="A801" s="378"/>
      <c r="B801" s="378"/>
      <c r="C801" s="378"/>
      <c r="D801" s="669"/>
      <c r="E801" s="378"/>
      <c r="F801" s="378"/>
      <c r="G801" s="378"/>
      <c r="H801" s="378"/>
      <c r="I801" s="378"/>
      <c r="J801" s="378"/>
      <c r="K801" s="378"/>
      <c r="L801" s="671"/>
      <c r="M801" s="671"/>
      <c r="N801" s="671"/>
      <c r="O801" s="671"/>
      <c r="P801" s="671"/>
      <c r="Q801" s="671"/>
      <c r="R801" s="378"/>
      <c r="S801" s="378"/>
      <c r="T801" s="661"/>
      <c r="U801" s="624"/>
      <c r="V801" s="378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  <c r="BN801"/>
    </row>
    <row r="802" spans="1:66" x14ac:dyDescent="0.2">
      <c r="A802" s="378"/>
      <c r="B802" s="378"/>
      <c r="C802" s="378"/>
      <c r="D802" s="669"/>
      <c r="E802" s="378"/>
      <c r="F802" s="378"/>
      <c r="G802" s="378"/>
      <c r="H802" s="378"/>
      <c r="I802" s="378"/>
      <c r="J802" s="378"/>
      <c r="K802" s="378"/>
      <c r="L802" s="671"/>
      <c r="M802" s="671"/>
      <c r="N802" s="671"/>
      <c r="O802" s="671"/>
      <c r="P802" s="671"/>
      <c r="Q802" s="671"/>
      <c r="R802" s="378"/>
      <c r="S802" s="378"/>
      <c r="T802" s="661"/>
      <c r="U802" s="624"/>
      <c r="V802" s="378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</row>
    <row r="803" spans="1:66" x14ac:dyDescent="0.2">
      <c r="A803" s="378"/>
      <c r="B803" s="378"/>
      <c r="C803" s="378"/>
      <c r="D803" s="669"/>
      <c r="E803" s="378"/>
      <c r="F803" s="378"/>
      <c r="G803" s="378"/>
      <c r="H803" s="378"/>
      <c r="I803" s="378"/>
      <c r="J803" s="378"/>
      <c r="K803" s="378"/>
      <c r="L803" s="671"/>
      <c r="M803" s="671"/>
      <c r="N803" s="671"/>
      <c r="O803" s="671"/>
      <c r="P803" s="671"/>
      <c r="Q803" s="671"/>
      <c r="R803" s="378"/>
      <c r="S803" s="378"/>
      <c r="T803" s="661"/>
      <c r="U803" s="624"/>
      <c r="V803" s="378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</row>
    <row r="804" spans="1:66" x14ac:dyDescent="0.2">
      <c r="A804" s="378"/>
      <c r="B804" s="378"/>
      <c r="C804" s="378"/>
      <c r="D804" s="669"/>
      <c r="E804" s="378"/>
      <c r="F804" s="378"/>
      <c r="G804" s="378"/>
      <c r="H804" s="378"/>
      <c r="I804" s="378"/>
      <c r="J804" s="378"/>
      <c r="K804" s="378"/>
      <c r="L804" s="671"/>
      <c r="M804" s="671"/>
      <c r="N804" s="671"/>
      <c r="O804" s="671"/>
      <c r="P804" s="671"/>
      <c r="Q804" s="671"/>
      <c r="R804" s="378"/>
      <c r="S804" s="378"/>
      <c r="T804" s="661"/>
      <c r="U804" s="624"/>
      <c r="V804" s="378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  <c r="BM804"/>
      <c r="BN804"/>
    </row>
    <row r="805" spans="1:66" x14ac:dyDescent="0.2">
      <c r="A805" s="378"/>
      <c r="B805" s="378"/>
      <c r="C805" s="378"/>
      <c r="D805" s="669"/>
      <c r="E805" s="378"/>
      <c r="F805" s="378"/>
      <c r="G805" s="378"/>
      <c r="H805" s="378"/>
      <c r="I805" s="378"/>
      <c r="J805" s="378"/>
      <c r="K805" s="378"/>
      <c r="L805" s="671"/>
      <c r="M805" s="671"/>
      <c r="N805" s="671"/>
      <c r="O805" s="671"/>
      <c r="P805" s="671"/>
      <c r="Q805" s="671"/>
      <c r="R805" s="378"/>
      <c r="S805" s="378"/>
      <c r="T805" s="661"/>
      <c r="U805" s="624"/>
      <c r="V805" s="378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  <c r="BM805"/>
      <c r="BN805"/>
    </row>
    <row r="806" spans="1:66" x14ac:dyDescent="0.2">
      <c r="A806" s="378"/>
      <c r="B806" s="378"/>
      <c r="C806" s="378"/>
      <c r="D806" s="669"/>
      <c r="E806" s="378"/>
      <c r="F806" s="378"/>
      <c r="G806" s="378"/>
      <c r="H806" s="378"/>
      <c r="I806" s="378"/>
      <c r="J806" s="378"/>
      <c r="K806" s="378"/>
      <c r="L806" s="671"/>
      <c r="M806" s="671"/>
      <c r="N806" s="671"/>
      <c r="O806" s="671"/>
      <c r="P806" s="671"/>
      <c r="Q806" s="671"/>
      <c r="R806" s="378"/>
      <c r="S806" s="378"/>
      <c r="T806" s="661"/>
      <c r="U806" s="624"/>
      <c r="V806" s="378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  <c r="BL806"/>
      <c r="BM806"/>
      <c r="BN806"/>
    </row>
    <row r="807" spans="1:66" x14ac:dyDescent="0.2">
      <c r="A807" s="378"/>
      <c r="B807" s="378"/>
      <c r="C807" s="378"/>
      <c r="D807" s="669"/>
      <c r="E807" s="378"/>
      <c r="F807" s="378"/>
      <c r="G807" s="378"/>
      <c r="H807" s="378"/>
      <c r="I807" s="378"/>
      <c r="J807" s="378"/>
      <c r="K807" s="378"/>
      <c r="L807" s="671"/>
      <c r="M807" s="671"/>
      <c r="N807" s="671"/>
      <c r="O807" s="671"/>
      <c r="P807" s="671"/>
      <c r="Q807" s="671"/>
      <c r="R807" s="378"/>
      <c r="S807" s="378"/>
      <c r="T807" s="661"/>
      <c r="U807" s="624"/>
      <c r="V807" s="378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  <c r="BL807"/>
      <c r="BM807"/>
      <c r="BN807"/>
    </row>
    <row r="808" spans="1:66" x14ac:dyDescent="0.2">
      <c r="A808" s="378"/>
      <c r="B808" s="378"/>
      <c r="C808" s="378"/>
      <c r="D808" s="669"/>
      <c r="E808" s="378"/>
      <c r="F808" s="378"/>
      <c r="G808" s="378"/>
      <c r="H808" s="378"/>
      <c r="I808" s="378"/>
      <c r="J808" s="378"/>
      <c r="K808" s="378"/>
      <c r="L808" s="671"/>
      <c r="M808" s="671"/>
      <c r="N808" s="671"/>
      <c r="O808" s="671"/>
      <c r="P808" s="671"/>
      <c r="Q808" s="671"/>
      <c r="R808" s="378"/>
      <c r="S808" s="378"/>
      <c r="T808" s="661"/>
      <c r="U808" s="624"/>
      <c r="V808" s="37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  <c r="BL808"/>
      <c r="BM808"/>
      <c r="BN808"/>
    </row>
    <row r="809" spans="1:66" x14ac:dyDescent="0.2">
      <c r="A809" s="378"/>
      <c r="B809" s="378"/>
      <c r="C809" s="378"/>
      <c r="D809" s="669"/>
      <c r="E809" s="378"/>
      <c r="F809" s="378"/>
      <c r="G809" s="378"/>
      <c r="H809" s="378"/>
      <c r="I809" s="378"/>
      <c r="J809" s="378"/>
      <c r="K809" s="378"/>
      <c r="L809" s="671"/>
      <c r="M809" s="671"/>
      <c r="N809" s="671"/>
      <c r="O809" s="671"/>
      <c r="P809" s="671"/>
      <c r="Q809" s="671"/>
      <c r="R809" s="378"/>
      <c r="S809" s="378"/>
      <c r="T809" s="661"/>
      <c r="U809" s="624"/>
      <c r="V809" s="378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  <c r="BL809"/>
      <c r="BM809"/>
      <c r="BN809"/>
    </row>
    <row r="810" spans="1:66" x14ac:dyDescent="0.2">
      <c r="A810" s="378"/>
      <c r="B810" s="378"/>
      <c r="C810" s="378"/>
      <c r="D810" s="669"/>
      <c r="E810" s="378"/>
      <c r="F810" s="378"/>
      <c r="G810" s="378"/>
      <c r="H810" s="378"/>
      <c r="I810" s="378"/>
      <c r="J810" s="378"/>
      <c r="K810" s="378"/>
      <c r="L810" s="671"/>
      <c r="M810" s="671"/>
      <c r="N810" s="671"/>
      <c r="O810" s="671"/>
      <c r="P810" s="671"/>
      <c r="Q810" s="671"/>
      <c r="R810" s="378"/>
      <c r="S810" s="378"/>
      <c r="T810" s="661"/>
      <c r="U810" s="624"/>
      <c r="V810" s="378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</row>
    <row r="811" spans="1:66" x14ac:dyDescent="0.2">
      <c r="A811" s="378"/>
      <c r="B811" s="378"/>
      <c r="C811" s="378"/>
      <c r="D811" s="669"/>
      <c r="E811" s="378"/>
      <c r="F811" s="378"/>
      <c r="G811" s="378"/>
      <c r="H811" s="378"/>
      <c r="I811" s="378"/>
      <c r="J811" s="378"/>
      <c r="K811" s="378"/>
      <c r="L811" s="671"/>
      <c r="M811" s="671"/>
      <c r="N811" s="671"/>
      <c r="O811" s="671"/>
      <c r="P811" s="671"/>
      <c r="Q811" s="671"/>
      <c r="R811" s="378"/>
      <c r="S811" s="378"/>
      <c r="T811" s="661"/>
      <c r="U811" s="624"/>
      <c r="V811" s="378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</row>
    <row r="812" spans="1:66" x14ac:dyDescent="0.2">
      <c r="A812" s="378"/>
      <c r="B812" s="378"/>
      <c r="C812" s="378"/>
      <c r="D812" s="669"/>
      <c r="E812" s="378"/>
      <c r="F812" s="378"/>
      <c r="G812" s="378"/>
      <c r="H812" s="378"/>
      <c r="I812" s="378"/>
      <c r="J812" s="378"/>
      <c r="K812" s="378"/>
      <c r="L812" s="671"/>
      <c r="M812" s="671"/>
      <c r="N812" s="671"/>
      <c r="O812" s="671"/>
      <c r="P812" s="671"/>
      <c r="Q812" s="671"/>
      <c r="R812" s="378"/>
      <c r="S812" s="378"/>
      <c r="T812" s="661"/>
      <c r="U812" s="624"/>
      <c r="V812" s="378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</row>
    <row r="813" spans="1:66" x14ac:dyDescent="0.2">
      <c r="A813" s="378"/>
      <c r="B813" s="378"/>
      <c r="C813" s="378"/>
      <c r="D813" s="669"/>
      <c r="E813" s="378"/>
      <c r="F813" s="378"/>
      <c r="G813" s="378"/>
      <c r="H813" s="378"/>
      <c r="I813" s="378"/>
      <c r="J813" s="378"/>
      <c r="K813" s="378"/>
      <c r="L813" s="671"/>
      <c r="M813" s="671"/>
      <c r="N813" s="671"/>
      <c r="O813" s="671"/>
      <c r="P813" s="671"/>
      <c r="Q813" s="671"/>
      <c r="R813" s="378"/>
      <c r="S813" s="378"/>
      <c r="T813" s="661"/>
      <c r="U813" s="624"/>
      <c r="V813" s="378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</row>
    <row r="814" spans="1:66" x14ac:dyDescent="0.2">
      <c r="A814" s="378"/>
      <c r="B814" s="378"/>
      <c r="C814" s="378"/>
      <c r="D814" s="669"/>
      <c r="E814" s="378"/>
      <c r="F814" s="378"/>
      <c r="G814" s="378"/>
      <c r="H814" s="378"/>
      <c r="I814" s="378"/>
      <c r="J814" s="378"/>
      <c r="K814" s="378"/>
      <c r="L814" s="671"/>
      <c r="M814" s="671"/>
      <c r="N814" s="671"/>
      <c r="O814" s="671"/>
      <c r="P814" s="671"/>
      <c r="Q814" s="671"/>
      <c r="R814" s="378"/>
      <c r="S814" s="378"/>
      <c r="T814" s="661"/>
      <c r="U814" s="624"/>
      <c r="V814" s="378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</row>
    <row r="815" spans="1:66" x14ac:dyDescent="0.2">
      <c r="A815" s="378"/>
      <c r="B815" s="378"/>
      <c r="C815" s="378"/>
      <c r="D815" s="669"/>
      <c r="E815" s="378"/>
      <c r="F815" s="378"/>
      <c r="G815" s="378"/>
      <c r="H815" s="378"/>
      <c r="I815" s="378"/>
      <c r="J815" s="378"/>
      <c r="K815" s="378"/>
      <c r="L815" s="671"/>
      <c r="M815" s="671"/>
      <c r="N815" s="671"/>
      <c r="O815" s="671"/>
      <c r="P815" s="671"/>
      <c r="Q815" s="671"/>
      <c r="R815" s="378"/>
      <c r="S815" s="378"/>
      <c r="T815" s="661"/>
      <c r="U815" s="624"/>
      <c r="V815" s="378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</row>
    <row r="816" spans="1:66" x14ac:dyDescent="0.2">
      <c r="A816" s="378"/>
      <c r="B816" s="378"/>
      <c r="C816" s="378"/>
      <c r="D816" s="669"/>
      <c r="E816" s="378"/>
      <c r="F816" s="378"/>
      <c r="G816" s="378"/>
      <c r="H816" s="378"/>
      <c r="I816" s="378"/>
      <c r="J816" s="378"/>
      <c r="K816" s="378"/>
      <c r="L816" s="671"/>
      <c r="M816" s="671"/>
      <c r="N816" s="671"/>
      <c r="O816" s="671"/>
      <c r="P816" s="671"/>
      <c r="Q816" s="671"/>
      <c r="R816" s="378"/>
      <c r="S816" s="378"/>
      <c r="T816" s="661"/>
      <c r="U816" s="624"/>
      <c r="V816" s="378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</row>
    <row r="817" spans="1:66" x14ac:dyDescent="0.2">
      <c r="A817" s="378"/>
      <c r="B817" s="378"/>
      <c r="C817" s="378"/>
      <c r="D817" s="669"/>
      <c r="E817" s="378"/>
      <c r="F817" s="378"/>
      <c r="G817" s="378"/>
      <c r="H817" s="378"/>
      <c r="I817" s="378"/>
      <c r="J817" s="378"/>
      <c r="K817" s="378"/>
      <c r="L817" s="671"/>
      <c r="M817" s="671"/>
      <c r="N817" s="671"/>
      <c r="O817" s="671"/>
      <c r="P817" s="671"/>
      <c r="Q817" s="671"/>
      <c r="R817" s="378"/>
      <c r="S817" s="378"/>
      <c r="T817" s="661"/>
      <c r="U817" s="624"/>
      <c r="V817" s="378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</row>
    <row r="818" spans="1:66" x14ac:dyDescent="0.2">
      <c r="A818" s="378"/>
      <c r="B818" s="378"/>
      <c r="C818" s="378"/>
      <c r="D818" s="669"/>
      <c r="E818" s="378"/>
      <c r="F818" s="378"/>
      <c r="G818" s="378"/>
      <c r="H818" s="378"/>
      <c r="I818" s="378"/>
      <c r="J818" s="378"/>
      <c r="K818" s="378"/>
      <c r="L818" s="671"/>
      <c r="M818" s="671"/>
      <c r="N818" s="671"/>
      <c r="O818" s="671"/>
      <c r="P818" s="671"/>
      <c r="Q818" s="671"/>
      <c r="R818" s="378"/>
      <c r="S818" s="378"/>
      <c r="T818" s="661"/>
      <c r="U818" s="624"/>
      <c r="V818" s="37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</row>
    <row r="819" spans="1:66" x14ac:dyDescent="0.2">
      <c r="A819" s="378"/>
      <c r="B819" s="378"/>
      <c r="C819" s="378"/>
      <c r="D819" s="669"/>
      <c r="E819" s="378"/>
      <c r="F819" s="378"/>
      <c r="G819" s="378"/>
      <c r="H819" s="378"/>
      <c r="I819" s="378"/>
      <c r="J819" s="378"/>
      <c r="K819" s="378"/>
      <c r="L819" s="671"/>
      <c r="M819" s="671"/>
      <c r="N819" s="671"/>
      <c r="O819" s="671"/>
      <c r="P819" s="671"/>
      <c r="Q819" s="671"/>
      <c r="R819" s="378"/>
      <c r="S819" s="378"/>
      <c r="T819" s="661"/>
      <c r="U819" s="624"/>
      <c r="V819" s="378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</row>
    <row r="820" spans="1:66" x14ac:dyDescent="0.2">
      <c r="A820" s="378"/>
      <c r="B820" s="378"/>
      <c r="C820" s="378"/>
      <c r="D820" s="669"/>
      <c r="E820" s="378"/>
      <c r="F820" s="378"/>
      <c r="G820" s="378"/>
      <c r="H820" s="378"/>
      <c r="I820" s="378"/>
      <c r="J820" s="378"/>
      <c r="K820" s="378"/>
      <c r="L820" s="671"/>
      <c r="M820" s="671"/>
      <c r="N820" s="671"/>
      <c r="O820" s="671"/>
      <c r="P820" s="671"/>
      <c r="Q820" s="671"/>
      <c r="R820" s="378"/>
      <c r="S820" s="378"/>
      <c r="T820" s="661"/>
      <c r="U820" s="624"/>
      <c r="V820" s="378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</row>
    <row r="821" spans="1:66" x14ac:dyDescent="0.2">
      <c r="A821" s="378"/>
      <c r="B821" s="378"/>
      <c r="C821" s="378"/>
      <c r="D821" s="669"/>
      <c r="E821" s="378"/>
      <c r="F821" s="378"/>
      <c r="G821" s="378"/>
      <c r="H821" s="378"/>
      <c r="I821" s="378"/>
      <c r="J821" s="378"/>
      <c r="K821" s="378"/>
      <c r="L821" s="671"/>
      <c r="M821" s="671"/>
      <c r="N821" s="671"/>
      <c r="O821" s="671"/>
      <c r="P821" s="671"/>
      <c r="Q821" s="671"/>
      <c r="R821" s="378"/>
      <c r="S821" s="378"/>
      <c r="T821" s="661"/>
      <c r="U821" s="624"/>
      <c r="V821" s="378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</row>
    <row r="822" spans="1:66" x14ac:dyDescent="0.2">
      <c r="A822" s="378"/>
      <c r="B822" s="378"/>
      <c r="C822" s="378"/>
      <c r="D822" s="669"/>
      <c r="E822" s="378"/>
      <c r="F822" s="378"/>
      <c r="G822" s="378"/>
      <c r="H822" s="378"/>
      <c r="I822" s="378"/>
      <c r="J822" s="378"/>
      <c r="K822" s="378"/>
      <c r="L822" s="671"/>
      <c r="M822" s="671"/>
      <c r="N822" s="671"/>
      <c r="O822" s="671"/>
      <c r="P822" s="671"/>
      <c r="Q822" s="671"/>
      <c r="R822" s="378"/>
      <c r="S822" s="378"/>
      <c r="T822" s="661"/>
      <c r="U822" s="624"/>
      <c r="V822" s="378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  <c r="BL822"/>
      <c r="BM822"/>
      <c r="BN822"/>
    </row>
    <row r="823" spans="1:66" x14ac:dyDescent="0.2">
      <c r="A823" s="378"/>
      <c r="B823" s="378"/>
      <c r="C823" s="378"/>
      <c r="D823" s="669"/>
      <c r="E823" s="378"/>
      <c r="F823" s="378"/>
      <c r="G823" s="378"/>
      <c r="H823" s="378"/>
      <c r="I823" s="378"/>
      <c r="J823" s="378"/>
      <c r="K823" s="378"/>
      <c r="L823" s="671"/>
      <c r="M823" s="671"/>
      <c r="N823" s="671"/>
      <c r="O823" s="671"/>
      <c r="P823" s="671"/>
      <c r="Q823" s="671"/>
      <c r="R823" s="378"/>
      <c r="S823" s="378"/>
      <c r="T823" s="661"/>
      <c r="U823" s="624"/>
      <c r="V823" s="378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  <c r="BC823"/>
      <c r="BD823"/>
      <c r="BE823"/>
      <c r="BF823"/>
      <c r="BG823"/>
      <c r="BH823"/>
      <c r="BI823"/>
      <c r="BJ823"/>
      <c r="BK823"/>
      <c r="BL823"/>
      <c r="BM823"/>
      <c r="BN823"/>
    </row>
    <row r="824" spans="1:66" x14ac:dyDescent="0.2">
      <c r="A824" s="378"/>
      <c r="B824" s="378"/>
      <c r="C824" s="378"/>
      <c r="D824" s="669"/>
      <c r="E824" s="378"/>
      <c r="F824" s="378"/>
      <c r="G824" s="378"/>
      <c r="H824" s="378"/>
      <c r="I824" s="378"/>
      <c r="J824" s="378"/>
      <c r="K824" s="378"/>
      <c r="L824" s="671"/>
      <c r="M824" s="671"/>
      <c r="N824" s="671"/>
      <c r="O824" s="671"/>
      <c r="P824" s="671"/>
      <c r="Q824" s="671"/>
      <c r="R824" s="378"/>
      <c r="S824" s="378"/>
      <c r="T824" s="661"/>
      <c r="U824" s="624"/>
      <c r="V824" s="378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  <c r="BG824"/>
      <c r="BH824"/>
      <c r="BI824"/>
      <c r="BJ824"/>
      <c r="BK824"/>
      <c r="BL824"/>
      <c r="BM824"/>
      <c r="BN824"/>
    </row>
    <row r="825" spans="1:66" x14ac:dyDescent="0.2">
      <c r="A825" s="378"/>
      <c r="B825" s="378"/>
      <c r="C825" s="378"/>
      <c r="D825" s="669"/>
      <c r="E825" s="378"/>
      <c r="F825" s="378"/>
      <c r="G825" s="378"/>
      <c r="H825" s="378"/>
      <c r="I825" s="378"/>
      <c r="J825" s="378"/>
      <c r="K825" s="378"/>
      <c r="L825" s="671"/>
      <c r="M825" s="671"/>
      <c r="N825" s="671"/>
      <c r="O825" s="671"/>
      <c r="P825" s="671"/>
      <c r="Q825" s="671"/>
      <c r="R825" s="378"/>
      <c r="S825" s="378"/>
      <c r="T825" s="661"/>
      <c r="U825" s="624"/>
      <c r="V825" s="378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  <c r="BL825"/>
      <c r="BM825"/>
      <c r="BN825"/>
    </row>
    <row r="826" spans="1:66" x14ac:dyDescent="0.2">
      <c r="A826" s="378"/>
      <c r="B826" s="378"/>
      <c r="C826" s="378"/>
      <c r="D826" s="669"/>
      <c r="E826" s="378"/>
      <c r="F826" s="378"/>
      <c r="G826" s="378"/>
      <c r="H826" s="378"/>
      <c r="I826" s="378"/>
      <c r="J826" s="378"/>
      <c r="K826" s="378"/>
      <c r="L826" s="671"/>
      <c r="M826" s="671"/>
      <c r="N826" s="671"/>
      <c r="O826" s="671"/>
      <c r="P826" s="671"/>
      <c r="Q826" s="671"/>
      <c r="R826" s="378"/>
      <c r="S826" s="378"/>
      <c r="T826" s="661"/>
      <c r="U826" s="624"/>
      <c r="V826" s="378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  <c r="BI826"/>
      <c r="BJ826"/>
      <c r="BK826"/>
      <c r="BL826"/>
      <c r="BM826"/>
      <c r="BN826"/>
    </row>
    <row r="827" spans="1:66" x14ac:dyDescent="0.2">
      <c r="A827" s="378"/>
      <c r="B827" s="378"/>
      <c r="C827" s="378"/>
      <c r="D827" s="669"/>
      <c r="E827" s="378"/>
      <c r="F827" s="378"/>
      <c r="G827" s="378"/>
      <c r="H827" s="378"/>
      <c r="I827" s="378"/>
      <c r="J827" s="378"/>
      <c r="K827" s="378"/>
      <c r="L827" s="671"/>
      <c r="M827" s="671"/>
      <c r="N827" s="671"/>
      <c r="O827" s="671"/>
      <c r="P827" s="671"/>
      <c r="Q827" s="671"/>
      <c r="R827" s="378"/>
      <c r="S827" s="378"/>
      <c r="T827" s="661"/>
      <c r="U827" s="624"/>
      <c r="V827" s="378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  <c r="BI827"/>
      <c r="BJ827"/>
      <c r="BK827"/>
      <c r="BL827"/>
      <c r="BM827"/>
      <c r="BN827"/>
    </row>
    <row r="828" spans="1:66" x14ac:dyDescent="0.2">
      <c r="A828" s="378"/>
      <c r="B828" s="378"/>
      <c r="C828" s="378"/>
      <c r="D828" s="669"/>
      <c r="E828" s="378"/>
      <c r="F828" s="378"/>
      <c r="G828" s="378"/>
      <c r="H828" s="378"/>
      <c r="I828" s="378"/>
      <c r="J828" s="378"/>
      <c r="K828" s="378"/>
      <c r="L828" s="671"/>
      <c r="M828" s="671"/>
      <c r="N828" s="671"/>
      <c r="O828" s="671"/>
      <c r="P828" s="671"/>
      <c r="Q828" s="671"/>
      <c r="R828" s="378"/>
      <c r="S828" s="378"/>
      <c r="T828" s="661"/>
      <c r="U828" s="624"/>
      <c r="V828" s="37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  <c r="BN828"/>
    </row>
    <row r="829" spans="1:66" x14ac:dyDescent="0.2">
      <c r="A829" s="378"/>
      <c r="B829" s="378"/>
      <c r="C829" s="378"/>
      <c r="D829" s="669"/>
      <c r="E829" s="378"/>
      <c r="F829" s="378"/>
      <c r="G829" s="378"/>
      <c r="H829" s="378"/>
      <c r="I829" s="378"/>
      <c r="J829" s="378"/>
      <c r="K829" s="378"/>
      <c r="L829" s="671"/>
      <c r="M829" s="671"/>
      <c r="N829" s="671"/>
      <c r="O829" s="671"/>
      <c r="P829" s="671"/>
      <c r="Q829" s="671"/>
      <c r="R829" s="378"/>
      <c r="S829" s="378"/>
      <c r="T829" s="661"/>
      <c r="U829" s="624"/>
      <c r="V829" s="378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/>
      <c r="BM829"/>
      <c r="BN829"/>
    </row>
    <row r="830" spans="1:66" x14ac:dyDescent="0.2">
      <c r="A830" s="378"/>
      <c r="B830" s="378"/>
      <c r="C830" s="378"/>
      <c r="D830" s="669"/>
      <c r="E830" s="378"/>
      <c r="F830" s="378"/>
      <c r="G830" s="378"/>
      <c r="H830" s="378"/>
      <c r="I830" s="378"/>
      <c r="J830" s="378"/>
      <c r="K830" s="378"/>
      <c r="L830" s="671"/>
      <c r="M830" s="671"/>
      <c r="N830" s="671"/>
      <c r="O830" s="671"/>
      <c r="P830" s="671"/>
      <c r="Q830" s="671"/>
      <c r="R830" s="378"/>
      <c r="S830" s="378"/>
      <c r="T830" s="661"/>
      <c r="U830" s="624"/>
      <c r="V830" s="378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/>
      <c r="BM830"/>
      <c r="BN830"/>
    </row>
    <row r="831" spans="1:66" x14ac:dyDescent="0.2">
      <c r="A831" s="378"/>
      <c r="B831" s="378"/>
      <c r="C831" s="378"/>
      <c r="D831" s="669"/>
      <c r="E831" s="378"/>
      <c r="F831" s="378"/>
      <c r="G831" s="378"/>
      <c r="H831" s="378"/>
      <c r="I831" s="378"/>
      <c r="J831" s="378"/>
      <c r="K831" s="378"/>
      <c r="L831" s="671"/>
      <c r="M831" s="671"/>
      <c r="N831" s="671"/>
      <c r="O831" s="671"/>
      <c r="P831" s="671"/>
      <c r="Q831" s="671"/>
      <c r="R831" s="378"/>
      <c r="S831" s="378"/>
      <c r="T831" s="661"/>
      <c r="U831" s="624"/>
      <c r="V831" s="378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  <c r="BM831"/>
      <c r="BN831"/>
    </row>
    <row r="832" spans="1:66" x14ac:dyDescent="0.2">
      <c r="A832" s="378"/>
      <c r="B832" s="378"/>
      <c r="C832" s="378"/>
      <c r="D832" s="669"/>
      <c r="E832" s="378"/>
      <c r="F832" s="378"/>
      <c r="G832" s="378"/>
      <c r="H832" s="378"/>
      <c r="I832" s="378"/>
      <c r="J832" s="378"/>
      <c r="K832" s="378"/>
      <c r="L832" s="671"/>
      <c r="M832" s="671"/>
      <c r="N832" s="671"/>
      <c r="O832" s="671"/>
      <c r="P832" s="671"/>
      <c r="Q832" s="671"/>
      <c r="R832" s="378"/>
      <c r="S832" s="378"/>
      <c r="T832" s="661"/>
      <c r="U832" s="624"/>
      <c r="V832" s="378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  <c r="BM832"/>
      <c r="BN832"/>
    </row>
    <row r="833" spans="1:66" x14ac:dyDescent="0.2">
      <c r="A833" s="378"/>
      <c r="B833" s="378"/>
      <c r="C833" s="378"/>
      <c r="D833" s="669"/>
      <c r="E833" s="378"/>
      <c r="F833" s="378"/>
      <c r="G833" s="378"/>
      <c r="H833" s="378"/>
      <c r="I833" s="378"/>
      <c r="J833" s="378"/>
      <c r="K833" s="378"/>
      <c r="L833" s="671"/>
      <c r="M833" s="671"/>
      <c r="N833" s="671"/>
      <c r="O833" s="671"/>
      <c r="P833" s="671"/>
      <c r="Q833" s="671"/>
      <c r="R833" s="378"/>
      <c r="S833" s="378"/>
      <c r="T833" s="661"/>
      <c r="U833" s="624"/>
      <c r="V833" s="378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  <c r="BI833"/>
      <c r="BJ833"/>
      <c r="BK833"/>
      <c r="BL833"/>
      <c r="BM833"/>
      <c r="BN833"/>
    </row>
    <row r="834" spans="1:66" x14ac:dyDescent="0.2">
      <c r="A834" s="378"/>
      <c r="B834" s="378"/>
      <c r="C834" s="378"/>
      <c r="D834" s="669"/>
      <c r="E834" s="378"/>
      <c r="F834" s="378"/>
      <c r="G834" s="378"/>
      <c r="H834" s="378"/>
      <c r="I834" s="378"/>
      <c r="J834" s="378"/>
      <c r="K834" s="378"/>
      <c r="L834" s="671"/>
      <c r="M834" s="671"/>
      <c r="N834" s="671"/>
      <c r="O834" s="671"/>
      <c r="P834" s="671"/>
      <c r="Q834" s="671"/>
      <c r="R834" s="378"/>
      <c r="S834" s="378"/>
      <c r="T834" s="661"/>
      <c r="U834" s="624"/>
      <c r="V834" s="378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/>
      <c r="BM834"/>
      <c r="BN834"/>
    </row>
    <row r="835" spans="1:66" x14ac:dyDescent="0.2">
      <c r="A835" s="378"/>
      <c r="B835" s="378"/>
      <c r="C835" s="378"/>
      <c r="D835" s="669"/>
      <c r="E835" s="378"/>
      <c r="F835" s="378"/>
      <c r="G835" s="378"/>
      <c r="H835" s="378"/>
      <c r="I835" s="378"/>
      <c r="J835" s="378"/>
      <c r="K835" s="378"/>
      <c r="L835" s="671"/>
      <c r="M835" s="671"/>
      <c r="N835" s="671"/>
      <c r="O835" s="671"/>
      <c r="P835" s="671"/>
      <c r="Q835" s="671"/>
      <c r="R835" s="378"/>
      <c r="S835" s="378"/>
      <c r="T835" s="661"/>
      <c r="U835" s="624"/>
      <c r="V835" s="378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/>
      <c r="BM835"/>
      <c r="BN835"/>
    </row>
    <row r="836" spans="1:66" x14ac:dyDescent="0.2">
      <c r="A836" s="378"/>
      <c r="B836" s="378"/>
      <c r="C836" s="378"/>
      <c r="D836" s="669"/>
      <c r="E836" s="378"/>
      <c r="F836" s="378"/>
      <c r="G836" s="378"/>
      <c r="H836" s="378"/>
      <c r="I836" s="378"/>
      <c r="J836" s="378"/>
      <c r="K836" s="378"/>
      <c r="L836" s="671"/>
      <c r="M836" s="671"/>
      <c r="N836" s="671"/>
      <c r="O836" s="671"/>
      <c r="P836" s="671"/>
      <c r="Q836" s="671"/>
      <c r="R836" s="378"/>
      <c r="S836" s="378"/>
      <c r="T836" s="661"/>
      <c r="U836" s="624"/>
      <c r="V836" s="378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  <c r="BI836"/>
      <c r="BJ836"/>
      <c r="BK836"/>
      <c r="BL836"/>
      <c r="BM836"/>
      <c r="BN836"/>
    </row>
    <row r="837" spans="1:66" x14ac:dyDescent="0.2">
      <c r="A837" s="378"/>
      <c r="B837" s="378"/>
      <c r="C837" s="378"/>
      <c r="D837" s="669"/>
      <c r="E837" s="378"/>
      <c r="F837" s="378"/>
      <c r="G837" s="378"/>
      <c r="H837" s="378"/>
      <c r="I837" s="378"/>
      <c r="J837" s="378"/>
      <c r="K837" s="378"/>
      <c r="L837" s="671"/>
      <c r="M837" s="671"/>
      <c r="N837" s="671"/>
      <c r="O837" s="671"/>
      <c r="P837" s="671"/>
      <c r="Q837" s="671"/>
      <c r="R837" s="378"/>
      <c r="S837" s="378"/>
      <c r="T837" s="661"/>
      <c r="U837" s="624"/>
      <c r="V837" s="378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  <c r="BI837"/>
      <c r="BJ837"/>
      <c r="BK837"/>
      <c r="BL837"/>
      <c r="BM837"/>
      <c r="BN837"/>
    </row>
    <row r="838" spans="1:66" x14ac:dyDescent="0.2">
      <c r="A838" s="378"/>
      <c r="B838" s="378"/>
      <c r="C838" s="378"/>
      <c r="D838" s="669"/>
      <c r="E838" s="378"/>
      <c r="F838" s="378"/>
      <c r="G838" s="378"/>
      <c r="H838" s="378"/>
      <c r="I838" s="378"/>
      <c r="J838" s="378"/>
      <c r="K838" s="378"/>
      <c r="L838" s="671"/>
      <c r="M838" s="671"/>
      <c r="N838" s="671"/>
      <c r="O838" s="671"/>
      <c r="P838" s="671"/>
      <c r="Q838" s="671"/>
      <c r="R838" s="378"/>
      <c r="S838" s="378"/>
      <c r="T838" s="661"/>
      <c r="U838" s="624"/>
      <c r="V838" s="37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  <c r="BI838"/>
      <c r="BJ838"/>
      <c r="BK838"/>
      <c r="BL838"/>
      <c r="BM838"/>
      <c r="BN838"/>
    </row>
    <row r="839" spans="1:66" x14ac:dyDescent="0.2">
      <c r="A839" s="378"/>
      <c r="B839" s="378"/>
      <c r="C839" s="378"/>
      <c r="D839" s="669"/>
      <c r="E839" s="378"/>
      <c r="F839" s="378"/>
      <c r="G839" s="378"/>
      <c r="H839" s="378"/>
      <c r="I839" s="378"/>
      <c r="J839" s="378"/>
      <c r="K839" s="378"/>
      <c r="L839" s="671"/>
      <c r="M839" s="671"/>
      <c r="N839" s="671"/>
      <c r="O839" s="671"/>
      <c r="P839" s="671"/>
      <c r="Q839" s="671"/>
      <c r="R839" s="378"/>
      <c r="S839" s="378"/>
      <c r="T839" s="661"/>
      <c r="U839" s="624"/>
      <c r="V839" s="378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  <c r="BI839"/>
      <c r="BJ839"/>
      <c r="BK839"/>
      <c r="BL839"/>
      <c r="BM839"/>
      <c r="BN839"/>
    </row>
    <row r="840" spans="1:66" x14ac:dyDescent="0.2">
      <c r="A840" s="378"/>
      <c r="B840" s="378"/>
      <c r="C840" s="378"/>
      <c r="D840" s="669"/>
      <c r="E840" s="378"/>
      <c r="F840" s="378"/>
      <c r="G840" s="378"/>
      <c r="H840" s="378"/>
      <c r="I840" s="378"/>
      <c r="J840" s="378"/>
      <c r="K840" s="378"/>
      <c r="L840" s="671"/>
      <c r="M840" s="671"/>
      <c r="N840" s="671"/>
      <c r="O840" s="671"/>
      <c r="P840" s="671"/>
      <c r="Q840" s="671"/>
      <c r="R840" s="378"/>
      <c r="S840" s="378"/>
      <c r="T840" s="661"/>
      <c r="U840" s="624"/>
      <c r="V840" s="378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/>
      <c r="BM840"/>
      <c r="BN840"/>
    </row>
    <row r="841" spans="1:66" x14ac:dyDescent="0.2">
      <c r="A841" s="378"/>
      <c r="B841" s="378"/>
      <c r="C841" s="378"/>
      <c r="D841" s="669"/>
      <c r="E841" s="378"/>
      <c r="F841" s="378"/>
      <c r="G841" s="378"/>
      <c r="H841" s="378"/>
      <c r="I841" s="378"/>
      <c r="J841" s="378"/>
      <c r="K841" s="378"/>
      <c r="L841" s="671"/>
      <c r="M841" s="671"/>
      <c r="N841" s="671"/>
      <c r="O841" s="671"/>
      <c r="P841" s="671"/>
      <c r="Q841" s="671"/>
      <c r="R841" s="378"/>
      <c r="S841" s="378"/>
      <c r="T841" s="661"/>
      <c r="U841" s="624"/>
      <c r="V841" s="378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  <c r="BI841"/>
      <c r="BJ841"/>
      <c r="BK841"/>
      <c r="BL841"/>
      <c r="BM841"/>
      <c r="BN841"/>
    </row>
    <row r="842" spans="1:66" x14ac:dyDescent="0.2">
      <c r="A842" s="378"/>
      <c r="B842" s="378"/>
      <c r="C842" s="378"/>
      <c r="D842" s="669"/>
      <c r="E842" s="378"/>
      <c r="F842" s="378"/>
      <c r="G842" s="378"/>
      <c r="H842" s="378"/>
      <c r="I842" s="378"/>
      <c r="J842" s="378"/>
      <c r="K842" s="378"/>
      <c r="L842" s="671"/>
      <c r="M842" s="671"/>
      <c r="N842" s="671"/>
      <c r="O842" s="671"/>
      <c r="P842" s="671"/>
      <c r="Q842" s="671"/>
      <c r="R842" s="378"/>
      <c r="S842" s="378"/>
      <c r="T842" s="661"/>
      <c r="U842" s="624"/>
      <c r="V842" s="378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  <c r="BG842"/>
      <c r="BH842"/>
      <c r="BI842"/>
      <c r="BJ842"/>
      <c r="BK842"/>
      <c r="BL842"/>
      <c r="BM842"/>
      <c r="BN842"/>
    </row>
    <row r="843" spans="1:66" x14ac:dyDescent="0.2">
      <c r="A843" s="378"/>
      <c r="B843" s="378"/>
      <c r="C843" s="378"/>
      <c r="D843" s="669"/>
      <c r="E843" s="378"/>
      <c r="F843" s="378"/>
      <c r="G843" s="378"/>
      <c r="H843" s="378"/>
      <c r="I843" s="378"/>
      <c r="J843" s="378"/>
      <c r="K843" s="378"/>
      <c r="L843" s="671"/>
      <c r="M843" s="671"/>
      <c r="N843" s="671"/>
      <c r="O843" s="671"/>
      <c r="P843" s="671"/>
      <c r="Q843" s="671"/>
      <c r="R843" s="378"/>
      <c r="S843" s="378"/>
      <c r="T843" s="661"/>
      <c r="U843" s="624"/>
      <c r="V843" s="378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  <c r="BI843"/>
      <c r="BJ843"/>
      <c r="BK843"/>
      <c r="BL843"/>
      <c r="BM843"/>
      <c r="BN843"/>
    </row>
    <row r="844" spans="1:66" x14ac:dyDescent="0.2">
      <c r="A844" s="378"/>
      <c r="B844" s="378"/>
      <c r="C844" s="378"/>
      <c r="D844" s="669"/>
      <c r="E844" s="378"/>
      <c r="F844" s="378"/>
      <c r="G844" s="378"/>
      <c r="H844" s="378"/>
      <c r="I844" s="378"/>
      <c r="J844" s="378"/>
      <c r="K844" s="378"/>
      <c r="L844" s="671"/>
      <c r="M844" s="671"/>
      <c r="N844" s="671"/>
      <c r="O844" s="671"/>
      <c r="P844" s="671"/>
      <c r="Q844" s="671"/>
      <c r="R844" s="378"/>
      <c r="S844" s="378"/>
      <c r="T844" s="661"/>
      <c r="U844" s="624"/>
      <c r="V844" s="378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  <c r="BG844"/>
      <c r="BH844"/>
      <c r="BI844"/>
      <c r="BJ844"/>
      <c r="BK844"/>
      <c r="BL844"/>
      <c r="BM844"/>
      <c r="BN844"/>
    </row>
    <row r="845" spans="1:66" x14ac:dyDescent="0.2">
      <c r="A845" s="378"/>
      <c r="B845" s="378"/>
      <c r="C845" s="378"/>
      <c r="D845" s="669"/>
      <c r="E845" s="378"/>
      <c r="F845" s="378"/>
      <c r="G845" s="378"/>
      <c r="H845" s="378"/>
      <c r="I845" s="378"/>
      <c r="J845" s="378"/>
      <c r="K845" s="378"/>
      <c r="L845" s="671"/>
      <c r="M845" s="671"/>
      <c r="N845" s="671"/>
      <c r="O845" s="671"/>
      <c r="P845" s="671"/>
      <c r="Q845" s="671"/>
      <c r="R845" s="378"/>
      <c r="S845" s="378"/>
      <c r="T845" s="661"/>
      <c r="U845" s="624"/>
      <c r="V845" s="378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  <c r="BI845"/>
      <c r="BJ845"/>
      <c r="BK845"/>
      <c r="BL845"/>
      <c r="BM845"/>
      <c r="BN845"/>
    </row>
    <row r="846" spans="1:66" x14ac:dyDescent="0.2">
      <c r="A846" s="378"/>
      <c r="B846" s="378"/>
      <c r="C846" s="378"/>
      <c r="D846" s="669"/>
      <c r="E846" s="378"/>
      <c r="F846" s="378"/>
      <c r="G846" s="378"/>
      <c r="H846" s="378"/>
      <c r="I846" s="378"/>
      <c r="J846" s="378"/>
      <c r="K846" s="378"/>
      <c r="L846" s="671"/>
      <c r="M846" s="671"/>
      <c r="N846" s="671"/>
      <c r="O846" s="671"/>
      <c r="P846" s="671"/>
      <c r="Q846" s="671"/>
      <c r="R846" s="378"/>
      <c r="S846" s="378"/>
      <c r="T846" s="661"/>
      <c r="U846" s="624"/>
      <c r="V846" s="378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  <c r="BI846"/>
      <c r="BJ846"/>
      <c r="BK846"/>
      <c r="BL846"/>
      <c r="BM846"/>
      <c r="BN846"/>
    </row>
    <row r="847" spans="1:66" x14ac:dyDescent="0.2">
      <c r="A847" s="378"/>
      <c r="B847" s="378"/>
      <c r="C847" s="378"/>
      <c r="D847" s="669"/>
      <c r="E847" s="378"/>
      <c r="F847" s="378"/>
      <c r="G847" s="378"/>
      <c r="H847" s="378"/>
      <c r="I847" s="378"/>
      <c r="J847" s="378"/>
      <c r="K847" s="378"/>
      <c r="L847" s="671"/>
      <c r="M847" s="671"/>
      <c r="N847" s="671"/>
      <c r="O847" s="671"/>
      <c r="P847" s="671"/>
      <c r="Q847" s="671"/>
      <c r="R847" s="378"/>
      <c r="S847" s="378"/>
      <c r="T847" s="661"/>
      <c r="U847" s="624"/>
      <c r="V847" s="378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  <c r="BI847"/>
      <c r="BJ847"/>
      <c r="BK847"/>
      <c r="BL847"/>
      <c r="BM847"/>
      <c r="BN847"/>
    </row>
    <row r="848" spans="1:66" x14ac:dyDescent="0.2">
      <c r="A848" s="378"/>
      <c r="B848" s="378"/>
      <c r="C848" s="378"/>
      <c r="D848" s="669"/>
      <c r="E848" s="378"/>
      <c r="F848" s="378"/>
      <c r="G848" s="378"/>
      <c r="H848" s="378"/>
      <c r="I848" s="378"/>
      <c r="J848" s="378"/>
      <c r="K848" s="378"/>
      <c r="L848" s="671"/>
      <c r="M848" s="671"/>
      <c r="N848" s="671"/>
      <c r="O848" s="671"/>
      <c r="P848" s="671"/>
      <c r="Q848" s="671"/>
      <c r="R848" s="378"/>
      <c r="S848" s="378"/>
      <c r="T848" s="661"/>
      <c r="U848" s="624"/>
      <c r="V848" s="37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  <c r="BI848"/>
      <c r="BJ848"/>
      <c r="BK848"/>
      <c r="BL848"/>
      <c r="BM848"/>
      <c r="BN848"/>
    </row>
    <row r="849" spans="1:66" x14ac:dyDescent="0.2">
      <c r="A849" s="378"/>
      <c r="B849" s="378"/>
      <c r="C849" s="378"/>
      <c r="D849" s="669"/>
      <c r="E849" s="378"/>
      <c r="F849" s="378"/>
      <c r="G849" s="378"/>
      <c r="H849" s="378"/>
      <c r="I849" s="378"/>
      <c r="J849" s="378"/>
      <c r="K849" s="378"/>
      <c r="L849" s="671"/>
      <c r="M849" s="671"/>
      <c r="N849" s="671"/>
      <c r="O849" s="671"/>
      <c r="P849" s="671"/>
      <c r="Q849" s="671"/>
      <c r="R849" s="378"/>
      <c r="S849" s="378"/>
      <c r="T849" s="661"/>
      <c r="U849" s="624"/>
      <c r="V849" s="378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  <c r="BI849"/>
      <c r="BJ849"/>
      <c r="BK849"/>
      <c r="BL849"/>
      <c r="BM849"/>
      <c r="BN849"/>
    </row>
    <row r="850" spans="1:66" x14ac:dyDescent="0.2">
      <c r="A850" s="378"/>
      <c r="B850" s="378"/>
      <c r="C850" s="378"/>
      <c r="D850" s="669"/>
      <c r="E850" s="378"/>
      <c r="F850" s="378"/>
      <c r="G850" s="378"/>
      <c r="H850" s="378"/>
      <c r="I850" s="378"/>
      <c r="J850" s="378"/>
      <c r="K850" s="378"/>
      <c r="L850" s="671"/>
      <c r="M850" s="671"/>
      <c r="N850" s="671"/>
      <c r="O850" s="671"/>
      <c r="P850" s="671"/>
      <c r="Q850" s="671"/>
      <c r="R850" s="378"/>
      <c r="S850" s="378"/>
      <c r="T850" s="661"/>
      <c r="U850" s="624"/>
      <c r="V850" s="378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  <c r="BG850"/>
      <c r="BH850"/>
      <c r="BI850"/>
      <c r="BJ850"/>
      <c r="BK850"/>
      <c r="BL850"/>
      <c r="BM850"/>
      <c r="BN850"/>
    </row>
    <row r="851" spans="1:66" x14ac:dyDescent="0.2">
      <c r="A851" s="378"/>
      <c r="B851" s="378"/>
      <c r="C851" s="378"/>
      <c r="D851" s="669"/>
      <c r="E851" s="378"/>
      <c r="F851" s="378"/>
      <c r="G851" s="378"/>
      <c r="H851" s="378"/>
      <c r="I851" s="378"/>
      <c r="J851" s="378"/>
      <c r="K851" s="378"/>
      <c r="L851" s="671"/>
      <c r="M851" s="671"/>
      <c r="N851" s="671"/>
      <c r="O851" s="671"/>
      <c r="P851" s="671"/>
      <c r="Q851" s="671"/>
      <c r="R851" s="378"/>
      <c r="S851" s="378"/>
      <c r="T851" s="661"/>
      <c r="U851" s="624"/>
      <c r="V851" s="378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  <c r="BI851"/>
      <c r="BJ851"/>
      <c r="BK851"/>
      <c r="BL851"/>
      <c r="BM851"/>
      <c r="BN851"/>
    </row>
    <row r="852" spans="1:66" x14ac:dyDescent="0.2">
      <c r="A852" s="378"/>
      <c r="B852" s="378"/>
      <c r="C852" s="378"/>
      <c r="D852" s="669"/>
      <c r="E852" s="378"/>
      <c r="F852" s="378"/>
      <c r="G852" s="378"/>
      <c r="H852" s="378"/>
      <c r="I852" s="378"/>
      <c r="J852" s="378"/>
      <c r="K852" s="378"/>
      <c r="L852" s="671"/>
      <c r="M852" s="671"/>
      <c r="N852" s="671"/>
      <c r="O852" s="671"/>
      <c r="P852" s="671"/>
      <c r="Q852" s="671"/>
      <c r="R852" s="378"/>
      <c r="S852" s="378"/>
      <c r="T852" s="661"/>
      <c r="U852" s="624"/>
      <c r="V852" s="378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  <c r="BI852"/>
      <c r="BJ852"/>
      <c r="BK852"/>
      <c r="BL852"/>
      <c r="BM852"/>
      <c r="BN852"/>
    </row>
    <row r="853" spans="1:66" x14ac:dyDescent="0.2">
      <c r="A853" s="378"/>
      <c r="B853" s="378"/>
      <c r="C853" s="378"/>
      <c r="D853" s="669"/>
      <c r="E853" s="378"/>
      <c r="F853" s="378"/>
      <c r="G853" s="378"/>
      <c r="H853" s="378"/>
      <c r="I853" s="378"/>
      <c r="J853" s="378"/>
      <c r="K853" s="378"/>
      <c r="L853" s="671"/>
      <c r="M853" s="671"/>
      <c r="N853" s="671"/>
      <c r="O853" s="671"/>
      <c r="P853" s="671"/>
      <c r="Q853" s="671"/>
      <c r="R853" s="378"/>
      <c r="S853" s="378"/>
      <c r="T853" s="661"/>
      <c r="U853" s="624"/>
      <c r="V853" s="378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  <c r="BG853"/>
      <c r="BH853"/>
      <c r="BI853"/>
      <c r="BJ853"/>
      <c r="BK853"/>
      <c r="BL853"/>
      <c r="BM853"/>
      <c r="BN853"/>
    </row>
    <row r="854" spans="1:66" x14ac:dyDescent="0.2">
      <c r="A854" s="378"/>
      <c r="B854" s="378"/>
      <c r="C854" s="378"/>
      <c r="D854" s="669"/>
      <c r="E854" s="378"/>
      <c r="F854" s="378"/>
      <c r="G854" s="378"/>
      <c r="H854" s="378"/>
      <c r="I854" s="378"/>
      <c r="J854" s="378"/>
      <c r="K854" s="378"/>
      <c r="L854" s="671"/>
      <c r="M854" s="671"/>
      <c r="N854" s="671"/>
      <c r="O854" s="671"/>
      <c r="P854" s="671"/>
      <c r="Q854" s="671"/>
      <c r="R854" s="378"/>
      <c r="S854" s="378"/>
      <c r="T854" s="661"/>
      <c r="U854" s="624"/>
      <c r="V854" s="378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  <c r="BG854"/>
      <c r="BH854"/>
      <c r="BI854"/>
      <c r="BJ854"/>
      <c r="BK854"/>
      <c r="BL854"/>
      <c r="BM854"/>
      <c r="BN854"/>
    </row>
    <row r="855" spans="1:66" x14ac:dyDescent="0.2">
      <c r="A855" s="378"/>
      <c r="B855" s="378"/>
      <c r="C855" s="378"/>
      <c r="D855" s="669"/>
      <c r="E855" s="378"/>
      <c r="F855" s="378"/>
      <c r="G855" s="378"/>
      <c r="H855" s="378"/>
      <c r="I855" s="378"/>
      <c r="J855" s="378"/>
      <c r="K855" s="378"/>
      <c r="L855" s="671"/>
      <c r="M855" s="671"/>
      <c r="N855" s="671"/>
      <c r="O855" s="671"/>
      <c r="P855" s="671"/>
      <c r="Q855" s="671"/>
      <c r="R855" s="378"/>
      <c r="S855" s="378"/>
      <c r="T855" s="661"/>
      <c r="U855" s="624"/>
      <c r="V855" s="378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  <c r="BG855"/>
      <c r="BH855"/>
      <c r="BI855"/>
      <c r="BJ855"/>
      <c r="BK855"/>
      <c r="BL855"/>
      <c r="BM855"/>
      <c r="BN855"/>
    </row>
    <row r="856" spans="1:66" x14ac:dyDescent="0.2">
      <c r="A856" s="378"/>
      <c r="B856" s="378"/>
      <c r="C856" s="378"/>
      <c r="D856" s="669"/>
      <c r="E856" s="378"/>
      <c r="F856" s="378"/>
      <c r="G856" s="378"/>
      <c r="H856" s="378"/>
      <c r="I856" s="378"/>
      <c r="J856" s="378"/>
      <c r="K856" s="378"/>
      <c r="L856" s="671"/>
      <c r="M856" s="671"/>
      <c r="N856" s="671"/>
      <c r="O856" s="671"/>
      <c r="P856" s="671"/>
      <c r="Q856" s="671"/>
      <c r="R856" s="378"/>
      <c r="S856" s="378"/>
      <c r="T856" s="661"/>
      <c r="U856" s="624"/>
      <c r="V856" s="378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  <c r="BG856"/>
      <c r="BH856"/>
      <c r="BI856"/>
      <c r="BJ856"/>
      <c r="BK856"/>
      <c r="BL856"/>
      <c r="BM856"/>
      <c r="BN856"/>
    </row>
    <row r="857" spans="1:66" x14ac:dyDescent="0.2">
      <c r="A857" s="378"/>
      <c r="B857" s="378"/>
      <c r="C857" s="378"/>
      <c r="D857" s="669"/>
      <c r="E857" s="378"/>
      <c r="F857" s="378"/>
      <c r="G857" s="378"/>
      <c r="H857" s="378"/>
      <c r="I857" s="378"/>
      <c r="J857" s="378"/>
      <c r="K857" s="378"/>
      <c r="L857" s="671"/>
      <c r="M857" s="671"/>
      <c r="N857" s="671"/>
      <c r="O857" s="671"/>
      <c r="P857" s="671"/>
      <c r="Q857" s="671"/>
      <c r="R857" s="378"/>
      <c r="S857" s="378"/>
      <c r="T857" s="661"/>
      <c r="U857" s="624"/>
      <c r="V857" s="378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  <c r="BG857"/>
      <c r="BH857"/>
      <c r="BI857"/>
      <c r="BJ857"/>
      <c r="BK857"/>
      <c r="BL857"/>
      <c r="BM857"/>
      <c r="BN857"/>
    </row>
    <row r="858" spans="1:66" x14ac:dyDescent="0.2">
      <c r="A858" s="378"/>
      <c r="B858" s="378"/>
      <c r="C858" s="378"/>
      <c r="D858" s="669"/>
      <c r="E858" s="378"/>
      <c r="F858" s="378"/>
      <c r="G858" s="378"/>
      <c r="H858" s="378"/>
      <c r="I858" s="378"/>
      <c r="J858" s="378"/>
      <c r="K858" s="378"/>
      <c r="L858" s="671"/>
      <c r="M858" s="671"/>
      <c r="N858" s="671"/>
      <c r="O858" s="671"/>
      <c r="P858" s="671"/>
      <c r="Q858" s="671"/>
      <c r="R858" s="378"/>
      <c r="S858" s="378"/>
      <c r="T858" s="661"/>
      <c r="U858" s="624"/>
      <c r="V858" s="37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  <c r="BG858"/>
      <c r="BH858"/>
      <c r="BI858"/>
      <c r="BJ858"/>
      <c r="BK858"/>
      <c r="BL858"/>
      <c r="BM858"/>
      <c r="BN858"/>
    </row>
    <row r="859" spans="1:66" x14ac:dyDescent="0.2">
      <c r="A859" s="378"/>
      <c r="B859" s="378"/>
      <c r="C859" s="378"/>
      <c r="D859" s="669"/>
      <c r="E859" s="378"/>
      <c r="F859" s="378"/>
      <c r="G859" s="378"/>
      <c r="H859" s="378"/>
      <c r="I859" s="378"/>
      <c r="J859" s="378"/>
      <c r="K859" s="378"/>
      <c r="L859" s="671"/>
      <c r="M859" s="671"/>
      <c r="N859" s="671"/>
      <c r="O859" s="671"/>
      <c r="P859" s="671"/>
      <c r="Q859" s="671"/>
      <c r="R859" s="378"/>
      <c r="S859" s="378"/>
      <c r="T859" s="661"/>
      <c r="U859" s="624"/>
      <c r="V859" s="378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  <c r="BG859"/>
      <c r="BH859"/>
      <c r="BI859"/>
      <c r="BJ859"/>
      <c r="BK859"/>
      <c r="BL859"/>
      <c r="BM859"/>
      <c r="BN859"/>
    </row>
    <row r="860" spans="1:66" x14ac:dyDescent="0.2">
      <c r="A860" s="378"/>
      <c r="B860" s="378"/>
      <c r="C860" s="378"/>
      <c r="D860" s="669"/>
      <c r="E860" s="378"/>
      <c r="F860" s="378"/>
      <c r="G860" s="378"/>
      <c r="H860" s="378"/>
      <c r="I860" s="378"/>
      <c r="J860" s="378"/>
      <c r="K860" s="378"/>
      <c r="L860" s="671"/>
      <c r="M860" s="671"/>
      <c r="N860" s="671"/>
      <c r="O860" s="671"/>
      <c r="P860" s="671"/>
      <c r="Q860" s="671"/>
      <c r="R860" s="378"/>
      <c r="S860" s="378"/>
      <c r="T860" s="661"/>
      <c r="U860" s="624"/>
      <c r="V860" s="378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  <c r="BG860"/>
      <c r="BH860"/>
      <c r="BI860"/>
      <c r="BJ860"/>
      <c r="BK860"/>
      <c r="BL860"/>
      <c r="BM860"/>
      <c r="BN860"/>
    </row>
    <row r="861" spans="1:66" x14ac:dyDescent="0.2">
      <c r="A861" s="378"/>
      <c r="B861" s="378"/>
      <c r="C861" s="378"/>
      <c r="D861" s="669"/>
      <c r="E861" s="378"/>
      <c r="F861" s="378"/>
      <c r="G861" s="378"/>
      <c r="H861" s="378"/>
      <c r="I861" s="378"/>
      <c r="J861" s="378"/>
      <c r="K861" s="378"/>
      <c r="L861" s="671"/>
      <c r="M861" s="671"/>
      <c r="N861" s="671"/>
      <c r="O861" s="671"/>
      <c r="P861" s="671"/>
      <c r="Q861" s="671"/>
      <c r="R861" s="378"/>
      <c r="S861" s="378"/>
      <c r="T861" s="661"/>
      <c r="U861" s="624"/>
      <c r="V861" s="378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  <c r="BG861"/>
      <c r="BH861"/>
      <c r="BI861"/>
      <c r="BJ861"/>
      <c r="BK861"/>
      <c r="BL861"/>
      <c r="BM861"/>
      <c r="BN861"/>
    </row>
    <row r="862" spans="1:66" x14ac:dyDescent="0.2">
      <c r="A862" s="378"/>
      <c r="B862" s="378"/>
      <c r="C862" s="378"/>
      <c r="D862" s="669"/>
      <c r="E862" s="378"/>
      <c r="F862" s="378"/>
      <c r="G862" s="378"/>
      <c r="H862" s="378"/>
      <c r="I862" s="378"/>
      <c r="J862" s="378"/>
      <c r="K862" s="378"/>
      <c r="L862" s="671"/>
      <c r="M862" s="671"/>
      <c r="N862" s="671"/>
      <c r="O862" s="671"/>
      <c r="P862" s="671"/>
      <c r="Q862" s="671"/>
      <c r="R862" s="378"/>
      <c r="S862" s="378"/>
      <c r="T862" s="661"/>
      <c r="U862" s="624"/>
      <c r="V862" s="378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  <c r="BI862"/>
      <c r="BJ862"/>
      <c r="BK862"/>
      <c r="BL862"/>
      <c r="BM862"/>
      <c r="BN862"/>
    </row>
    <row r="863" spans="1:66" x14ac:dyDescent="0.2">
      <c r="A863" s="378"/>
      <c r="B863" s="378"/>
      <c r="C863" s="378"/>
      <c r="D863" s="669"/>
      <c r="E863" s="378"/>
      <c r="F863" s="378"/>
      <c r="G863" s="378"/>
      <c r="H863" s="378"/>
      <c r="I863" s="378"/>
      <c r="J863" s="378"/>
      <c r="K863" s="378"/>
      <c r="L863" s="671"/>
      <c r="M863" s="671"/>
      <c r="N863" s="671"/>
      <c r="O863" s="671"/>
      <c r="P863" s="671"/>
      <c r="Q863" s="671"/>
      <c r="R863" s="378"/>
      <c r="S863" s="378"/>
      <c r="T863" s="661"/>
      <c r="U863" s="624"/>
      <c r="V863" s="378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  <c r="BI863"/>
      <c r="BJ863"/>
      <c r="BK863"/>
      <c r="BL863"/>
      <c r="BM863"/>
      <c r="BN863"/>
    </row>
    <row r="864" spans="1:66" x14ac:dyDescent="0.2">
      <c r="A864" s="378"/>
      <c r="B864" s="378"/>
      <c r="C864" s="378"/>
      <c r="D864" s="669"/>
      <c r="E864" s="378"/>
      <c r="F864" s="378"/>
      <c r="G864" s="378"/>
      <c r="H864" s="378"/>
      <c r="I864" s="378"/>
      <c r="J864" s="378"/>
      <c r="K864" s="378"/>
      <c r="L864" s="671"/>
      <c r="M864" s="671"/>
      <c r="N864" s="671"/>
      <c r="O864" s="671"/>
      <c r="P864" s="671"/>
      <c r="Q864" s="671"/>
      <c r="R864" s="378"/>
      <c r="S864" s="378"/>
      <c r="T864" s="661"/>
      <c r="U864" s="624"/>
      <c r="V864" s="378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  <c r="BI864"/>
      <c r="BJ864"/>
      <c r="BK864"/>
      <c r="BL864"/>
      <c r="BM864"/>
      <c r="BN864"/>
    </row>
    <row r="865" spans="1:66" x14ac:dyDescent="0.2">
      <c r="A865" s="378"/>
      <c r="B865" s="378"/>
      <c r="C865" s="378"/>
      <c r="D865" s="669"/>
      <c r="E865" s="378"/>
      <c r="F865" s="378"/>
      <c r="G865" s="378"/>
      <c r="H865" s="378"/>
      <c r="I865" s="378"/>
      <c r="J865" s="378"/>
      <c r="K865" s="378"/>
      <c r="L865" s="671"/>
      <c r="M865" s="671"/>
      <c r="N865" s="671"/>
      <c r="O865" s="671"/>
      <c r="P865" s="671"/>
      <c r="Q865" s="671"/>
      <c r="R865" s="378"/>
      <c r="S865" s="378"/>
      <c r="T865" s="661"/>
      <c r="U865" s="624"/>
      <c r="V865" s="378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  <c r="BG865"/>
      <c r="BH865"/>
      <c r="BI865"/>
      <c r="BJ865"/>
      <c r="BK865"/>
      <c r="BL865"/>
      <c r="BM865"/>
      <c r="BN865"/>
    </row>
    <row r="866" spans="1:66" x14ac:dyDescent="0.2">
      <c r="A866" s="378"/>
      <c r="B866" s="378"/>
      <c r="C866" s="378"/>
      <c r="D866" s="669"/>
      <c r="E866" s="378"/>
      <c r="F866" s="378"/>
      <c r="G866" s="378"/>
      <c r="H866" s="378"/>
      <c r="I866" s="378"/>
      <c r="J866" s="378"/>
      <c r="K866" s="378"/>
      <c r="L866" s="671"/>
      <c r="M866" s="671"/>
      <c r="N866" s="671"/>
      <c r="O866" s="671"/>
      <c r="P866" s="671"/>
      <c r="Q866" s="671"/>
      <c r="R866" s="378"/>
      <c r="S866" s="378"/>
      <c r="T866" s="661"/>
      <c r="U866" s="624"/>
      <c r="V866" s="378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  <c r="BG866"/>
      <c r="BH866"/>
      <c r="BI866"/>
      <c r="BJ866"/>
      <c r="BK866"/>
      <c r="BL866"/>
      <c r="BM866"/>
      <c r="BN866"/>
    </row>
    <row r="867" spans="1:66" x14ac:dyDescent="0.2">
      <c r="A867" s="378"/>
      <c r="B867" s="378"/>
      <c r="C867" s="378"/>
      <c r="D867" s="669"/>
      <c r="E867" s="378"/>
      <c r="F867" s="378"/>
      <c r="G867" s="378"/>
      <c r="H867" s="378"/>
      <c r="I867" s="378"/>
      <c r="J867" s="378"/>
      <c r="K867" s="378"/>
      <c r="L867" s="671"/>
      <c r="M867" s="671"/>
      <c r="N867" s="671"/>
      <c r="O867" s="671"/>
      <c r="P867" s="671"/>
      <c r="Q867" s="671"/>
      <c r="R867" s="378"/>
      <c r="S867" s="378"/>
      <c r="T867" s="661"/>
      <c r="U867" s="624"/>
      <c r="V867" s="378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  <c r="BC867"/>
      <c r="BD867"/>
      <c r="BE867"/>
      <c r="BF867"/>
      <c r="BG867"/>
      <c r="BH867"/>
      <c r="BI867"/>
      <c r="BJ867"/>
      <c r="BK867"/>
      <c r="BL867"/>
      <c r="BM867"/>
      <c r="BN867"/>
    </row>
    <row r="868" spans="1:66" x14ac:dyDescent="0.2">
      <c r="A868" s="378"/>
      <c r="B868" s="378"/>
      <c r="C868" s="378"/>
      <c r="D868" s="669"/>
      <c r="E868" s="378"/>
      <c r="F868" s="378"/>
      <c r="G868" s="378"/>
      <c r="H868" s="378"/>
      <c r="I868" s="378"/>
      <c r="J868" s="378"/>
      <c r="K868" s="378"/>
      <c r="L868" s="671"/>
      <c r="M868" s="671"/>
      <c r="N868" s="671"/>
      <c r="O868" s="671"/>
      <c r="P868" s="671"/>
      <c r="Q868" s="671"/>
      <c r="R868" s="378"/>
      <c r="S868" s="378"/>
      <c r="T868" s="661"/>
      <c r="U868" s="624"/>
      <c r="V868" s="37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  <c r="BC868"/>
      <c r="BD868"/>
      <c r="BE868"/>
      <c r="BF868"/>
      <c r="BG868"/>
      <c r="BH868"/>
      <c r="BI868"/>
      <c r="BJ868"/>
      <c r="BK868"/>
      <c r="BL868"/>
      <c r="BM868"/>
      <c r="BN868"/>
    </row>
    <row r="869" spans="1:66" x14ac:dyDescent="0.2">
      <c r="A869" s="378"/>
      <c r="B869" s="378"/>
      <c r="C869" s="378"/>
      <c r="D869" s="669"/>
      <c r="E869" s="378"/>
      <c r="F869" s="378"/>
      <c r="G869" s="378"/>
      <c r="H869" s="378"/>
      <c r="I869" s="378"/>
      <c r="J869" s="378"/>
      <c r="K869" s="378"/>
      <c r="L869" s="671"/>
      <c r="M869" s="671"/>
      <c r="N869" s="671"/>
      <c r="O869" s="671"/>
      <c r="P869" s="671"/>
      <c r="Q869" s="671"/>
      <c r="R869" s="378"/>
      <c r="S869" s="378"/>
      <c r="T869" s="661"/>
      <c r="U869" s="624"/>
      <c r="V869" s="378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/>
      <c r="BE869"/>
      <c r="BF869"/>
      <c r="BG869"/>
      <c r="BH869"/>
      <c r="BI869"/>
      <c r="BJ869"/>
      <c r="BK869"/>
      <c r="BL869"/>
      <c r="BM869"/>
      <c r="BN869"/>
    </row>
    <row r="870" spans="1:66" x14ac:dyDescent="0.2">
      <c r="A870" s="378"/>
      <c r="B870" s="378"/>
      <c r="C870" s="378"/>
      <c r="D870" s="669"/>
      <c r="E870" s="378"/>
      <c r="F870" s="378"/>
      <c r="G870" s="378"/>
      <c r="H870" s="378"/>
      <c r="I870" s="378"/>
      <c r="J870" s="378"/>
      <c r="K870" s="378"/>
      <c r="L870" s="671"/>
      <c r="M870" s="671"/>
      <c r="N870" s="671"/>
      <c r="O870" s="671"/>
      <c r="P870" s="671"/>
      <c r="Q870" s="671"/>
      <c r="R870" s="378"/>
      <c r="S870" s="378"/>
      <c r="T870" s="661"/>
      <c r="U870" s="624"/>
      <c r="V870" s="378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  <c r="BC870"/>
      <c r="BD870"/>
      <c r="BE870"/>
      <c r="BF870"/>
      <c r="BG870"/>
      <c r="BH870"/>
      <c r="BI870"/>
      <c r="BJ870"/>
      <c r="BK870"/>
      <c r="BL870"/>
      <c r="BM870"/>
      <c r="BN870"/>
    </row>
    <row r="871" spans="1:66" x14ac:dyDescent="0.2">
      <c r="A871" s="378"/>
      <c r="B871" s="378"/>
      <c r="C871" s="378"/>
      <c r="D871" s="669"/>
      <c r="E871" s="378"/>
      <c r="F871" s="378"/>
      <c r="G871" s="378"/>
      <c r="H871" s="378"/>
      <c r="I871" s="378"/>
      <c r="J871" s="378"/>
      <c r="K871" s="378"/>
      <c r="L871" s="671"/>
      <c r="M871" s="671"/>
      <c r="N871" s="671"/>
      <c r="O871" s="671"/>
      <c r="P871" s="671"/>
      <c r="Q871" s="671"/>
      <c r="R871" s="378"/>
      <c r="S871" s="378"/>
      <c r="T871" s="661"/>
      <c r="U871" s="624"/>
      <c r="V871" s="378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  <c r="BI871"/>
      <c r="BJ871"/>
      <c r="BK871"/>
      <c r="BL871"/>
      <c r="BM871"/>
      <c r="BN871"/>
    </row>
    <row r="872" spans="1:66" x14ac:dyDescent="0.2">
      <c r="A872" s="378"/>
      <c r="B872" s="378"/>
      <c r="C872" s="378"/>
      <c r="D872" s="669"/>
      <c r="E872" s="378"/>
      <c r="F872" s="378"/>
      <c r="G872" s="378"/>
      <c r="H872" s="378"/>
      <c r="I872" s="378"/>
      <c r="J872" s="378"/>
      <c r="K872" s="378"/>
      <c r="L872" s="671"/>
      <c r="M872" s="671"/>
      <c r="N872" s="671"/>
      <c r="O872" s="671"/>
      <c r="P872" s="671"/>
      <c r="Q872" s="671"/>
      <c r="R872" s="378"/>
      <c r="S872" s="378"/>
      <c r="T872" s="661"/>
      <c r="U872" s="624"/>
      <c r="V872" s="378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  <c r="BC872"/>
      <c r="BD872"/>
      <c r="BE872"/>
      <c r="BF872"/>
      <c r="BG872"/>
      <c r="BH872"/>
      <c r="BI872"/>
      <c r="BJ872"/>
      <c r="BK872"/>
      <c r="BL872"/>
      <c r="BM872"/>
      <c r="BN872"/>
    </row>
    <row r="873" spans="1:66" x14ac:dyDescent="0.2">
      <c r="A873" s="378"/>
      <c r="B873" s="378"/>
      <c r="C873" s="378"/>
      <c r="D873" s="669"/>
      <c r="E873" s="378"/>
      <c r="F873" s="378"/>
      <c r="G873" s="378"/>
      <c r="H873" s="378"/>
      <c r="I873" s="378"/>
      <c r="J873" s="378"/>
      <c r="K873" s="378"/>
      <c r="L873" s="671"/>
      <c r="M873" s="671"/>
      <c r="N873" s="671"/>
      <c r="O873" s="671"/>
      <c r="P873" s="671"/>
      <c r="Q873" s="671"/>
      <c r="R873" s="378"/>
      <c r="S873" s="378"/>
      <c r="T873" s="661"/>
      <c r="U873" s="624"/>
      <c r="V873" s="378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  <c r="BC873"/>
      <c r="BD873"/>
      <c r="BE873"/>
      <c r="BF873"/>
      <c r="BG873"/>
      <c r="BH873"/>
      <c r="BI873"/>
      <c r="BJ873"/>
      <c r="BK873"/>
      <c r="BL873"/>
      <c r="BM873"/>
      <c r="BN873"/>
    </row>
    <row r="874" spans="1:66" x14ac:dyDescent="0.2">
      <c r="A874" s="378"/>
      <c r="B874" s="378"/>
      <c r="C874" s="378"/>
      <c r="D874" s="669"/>
      <c r="E874" s="378"/>
      <c r="F874" s="378"/>
      <c r="G874" s="378"/>
      <c r="H874" s="378"/>
      <c r="I874" s="378"/>
      <c r="J874" s="378"/>
      <c r="K874" s="378"/>
      <c r="L874" s="671"/>
      <c r="M874" s="671"/>
      <c r="N874" s="671"/>
      <c r="O874" s="671"/>
      <c r="P874" s="671"/>
      <c r="Q874" s="671"/>
      <c r="R874" s="378"/>
      <c r="S874" s="378"/>
      <c r="T874" s="661"/>
      <c r="U874" s="624"/>
      <c r="V874" s="378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  <c r="BC874"/>
      <c r="BD874"/>
      <c r="BE874"/>
      <c r="BF874"/>
      <c r="BG874"/>
      <c r="BH874"/>
      <c r="BI874"/>
      <c r="BJ874"/>
      <c r="BK874"/>
      <c r="BL874"/>
      <c r="BM874"/>
      <c r="BN874"/>
    </row>
    <row r="875" spans="1:66" x14ac:dyDescent="0.2">
      <c r="A875" s="378"/>
      <c r="B875" s="378"/>
      <c r="C875" s="378"/>
      <c r="D875" s="669"/>
      <c r="E875" s="378"/>
      <c r="F875" s="378"/>
      <c r="G875" s="378"/>
      <c r="H875" s="378"/>
      <c r="I875" s="378"/>
      <c r="J875" s="378"/>
      <c r="K875" s="378"/>
      <c r="L875" s="671"/>
      <c r="M875" s="671"/>
      <c r="N875" s="671"/>
      <c r="O875" s="671"/>
      <c r="P875" s="671"/>
      <c r="Q875" s="671"/>
      <c r="R875" s="378"/>
      <c r="S875" s="378"/>
      <c r="T875" s="661"/>
      <c r="U875" s="624"/>
      <c r="V875" s="378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/>
      <c r="BE875"/>
      <c r="BF875"/>
      <c r="BG875"/>
      <c r="BH875"/>
      <c r="BI875"/>
      <c r="BJ875"/>
      <c r="BK875"/>
      <c r="BL875"/>
      <c r="BM875"/>
      <c r="BN875"/>
    </row>
    <row r="876" spans="1:66" x14ac:dyDescent="0.2">
      <c r="A876" s="378"/>
      <c r="B876" s="378"/>
      <c r="C876" s="378"/>
      <c r="D876" s="669"/>
      <c r="E876" s="378"/>
      <c r="F876" s="378"/>
      <c r="G876" s="378"/>
      <c r="H876" s="378"/>
      <c r="I876" s="378"/>
      <c r="J876" s="378"/>
      <c r="K876" s="378"/>
      <c r="L876" s="671"/>
      <c r="M876" s="671"/>
      <c r="N876" s="671"/>
      <c r="O876" s="671"/>
      <c r="P876" s="671"/>
      <c r="Q876" s="671"/>
      <c r="R876" s="378"/>
      <c r="S876" s="378"/>
      <c r="T876" s="661"/>
      <c r="U876" s="624"/>
      <c r="V876" s="378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/>
      <c r="BE876"/>
      <c r="BF876"/>
      <c r="BG876"/>
      <c r="BH876"/>
      <c r="BI876"/>
      <c r="BJ876"/>
      <c r="BK876"/>
      <c r="BL876"/>
      <c r="BM876"/>
      <c r="BN876"/>
    </row>
    <row r="877" spans="1:66" x14ac:dyDescent="0.2">
      <c r="A877" s="378"/>
      <c r="B877" s="378"/>
      <c r="C877" s="378"/>
      <c r="D877" s="669"/>
      <c r="E877" s="378"/>
      <c r="F877" s="378"/>
      <c r="G877" s="378"/>
      <c r="H877" s="378"/>
      <c r="I877" s="378"/>
      <c r="J877" s="378"/>
      <c r="K877" s="378"/>
      <c r="L877" s="671"/>
      <c r="M877" s="671"/>
      <c r="N877" s="671"/>
      <c r="O877" s="671"/>
      <c r="P877" s="671"/>
      <c r="Q877" s="671"/>
      <c r="R877" s="378"/>
      <c r="S877" s="378"/>
      <c r="T877" s="661"/>
      <c r="U877" s="624"/>
      <c r="V877" s="378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  <c r="BG877"/>
      <c r="BH877"/>
      <c r="BI877"/>
      <c r="BJ877"/>
      <c r="BK877"/>
      <c r="BL877"/>
      <c r="BM877"/>
      <c r="BN877"/>
    </row>
    <row r="878" spans="1:66" x14ac:dyDescent="0.2">
      <c r="A878" s="378"/>
      <c r="B878" s="378"/>
      <c r="C878" s="378"/>
      <c r="D878" s="669"/>
      <c r="E878" s="378"/>
      <c r="F878" s="378"/>
      <c r="G878" s="378"/>
      <c r="H878" s="378"/>
      <c r="I878" s="378"/>
      <c r="J878" s="378"/>
      <c r="K878" s="378"/>
      <c r="L878" s="671"/>
      <c r="M878" s="671"/>
      <c r="N878" s="671"/>
      <c r="O878" s="671"/>
      <c r="P878" s="671"/>
      <c r="Q878" s="671"/>
      <c r="R878" s="378"/>
      <c r="S878" s="378"/>
      <c r="T878" s="661"/>
      <c r="U878" s="624"/>
      <c r="V878" s="3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  <c r="BI878"/>
      <c r="BJ878"/>
      <c r="BK878"/>
      <c r="BL878"/>
      <c r="BM878"/>
      <c r="BN878"/>
    </row>
    <row r="879" spans="1:66" x14ac:dyDescent="0.2">
      <c r="A879" s="378"/>
      <c r="B879" s="378"/>
      <c r="C879" s="378"/>
      <c r="D879" s="669"/>
      <c r="E879" s="378"/>
      <c r="F879" s="378"/>
      <c r="G879" s="378"/>
      <c r="H879" s="378"/>
      <c r="I879" s="378"/>
      <c r="J879" s="378"/>
      <c r="K879" s="378"/>
      <c r="L879" s="671"/>
      <c r="M879" s="671"/>
      <c r="N879" s="671"/>
      <c r="O879" s="671"/>
      <c r="P879" s="671"/>
      <c r="Q879" s="671"/>
      <c r="R879" s="378"/>
      <c r="S879" s="378"/>
      <c r="T879" s="661"/>
      <c r="U879" s="624"/>
      <c r="V879" s="378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  <c r="BG879"/>
      <c r="BH879"/>
      <c r="BI879"/>
      <c r="BJ879"/>
      <c r="BK879"/>
      <c r="BL879"/>
      <c r="BM879"/>
      <c r="BN879"/>
    </row>
    <row r="880" spans="1:66" x14ac:dyDescent="0.2">
      <c r="A880" s="378"/>
      <c r="B880" s="378"/>
      <c r="C880" s="378"/>
      <c r="D880" s="669"/>
      <c r="E880" s="378"/>
      <c r="F880" s="378"/>
      <c r="G880" s="378"/>
      <c r="H880" s="378"/>
      <c r="I880" s="378"/>
      <c r="J880" s="378"/>
      <c r="K880" s="378"/>
      <c r="L880" s="671"/>
      <c r="M880" s="671"/>
      <c r="N880" s="671"/>
      <c r="O880" s="671"/>
      <c r="P880" s="671"/>
      <c r="Q880" s="671"/>
      <c r="R880" s="378"/>
      <c r="S880" s="378"/>
      <c r="T880" s="661"/>
      <c r="U880" s="624"/>
      <c r="V880" s="378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  <c r="BG880"/>
      <c r="BH880"/>
      <c r="BI880"/>
      <c r="BJ880"/>
      <c r="BK880"/>
      <c r="BL880"/>
      <c r="BM880"/>
      <c r="BN880"/>
    </row>
    <row r="881" spans="1:66" x14ac:dyDescent="0.2">
      <c r="A881" s="378"/>
      <c r="B881" s="378"/>
      <c r="C881" s="378"/>
      <c r="D881" s="669"/>
      <c r="E881" s="378"/>
      <c r="F881" s="378"/>
      <c r="G881" s="378"/>
      <c r="H881" s="378"/>
      <c r="I881" s="378"/>
      <c r="J881" s="378"/>
      <c r="K881" s="378"/>
      <c r="L881" s="671"/>
      <c r="M881" s="671"/>
      <c r="N881" s="671"/>
      <c r="O881" s="671"/>
      <c r="P881" s="671"/>
      <c r="Q881" s="671"/>
      <c r="R881" s="378"/>
      <c r="S881" s="378"/>
      <c r="T881" s="661"/>
      <c r="U881" s="624"/>
      <c r="V881" s="378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  <c r="BG881"/>
      <c r="BH881"/>
      <c r="BI881"/>
      <c r="BJ881"/>
      <c r="BK881"/>
      <c r="BL881"/>
      <c r="BM881"/>
      <c r="BN881"/>
    </row>
    <row r="882" spans="1:66" x14ac:dyDescent="0.2">
      <c r="A882" s="378"/>
      <c r="B882" s="378"/>
      <c r="C882" s="378"/>
      <c r="D882" s="669"/>
      <c r="E882" s="378"/>
      <c r="F882" s="378"/>
      <c r="G882" s="378"/>
      <c r="H882" s="378"/>
      <c r="I882" s="378"/>
      <c r="J882" s="378"/>
      <c r="K882" s="378"/>
      <c r="L882" s="671"/>
      <c r="M882" s="671"/>
      <c r="N882" s="671"/>
      <c r="O882" s="671"/>
      <c r="P882" s="671"/>
      <c r="Q882" s="671"/>
      <c r="R882" s="378"/>
      <c r="S882" s="378"/>
      <c r="T882" s="661"/>
      <c r="U882" s="624"/>
      <c r="V882" s="378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  <c r="BG882"/>
      <c r="BH882"/>
      <c r="BI882"/>
      <c r="BJ882"/>
      <c r="BK882"/>
      <c r="BL882"/>
      <c r="BM882"/>
      <c r="BN882"/>
    </row>
    <row r="883" spans="1:66" x14ac:dyDescent="0.2">
      <c r="A883" s="378"/>
      <c r="B883" s="378"/>
      <c r="C883" s="378"/>
      <c r="D883" s="669"/>
      <c r="E883" s="378"/>
      <c r="F883" s="378"/>
      <c r="G883" s="378"/>
      <c r="H883" s="378"/>
      <c r="I883" s="378"/>
      <c r="J883" s="378"/>
      <c r="K883" s="378"/>
      <c r="L883" s="671"/>
      <c r="M883" s="671"/>
      <c r="N883" s="671"/>
      <c r="O883" s="671"/>
      <c r="P883" s="671"/>
      <c r="Q883" s="671"/>
      <c r="R883" s="378"/>
      <c r="S883" s="378"/>
      <c r="T883" s="661"/>
      <c r="U883" s="624"/>
      <c r="V883" s="378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  <c r="BG883"/>
      <c r="BH883"/>
      <c r="BI883"/>
      <c r="BJ883"/>
      <c r="BK883"/>
      <c r="BL883"/>
      <c r="BM883"/>
      <c r="BN883"/>
    </row>
    <row r="884" spans="1:66" x14ac:dyDescent="0.2">
      <c r="A884" s="378"/>
      <c r="B884" s="378"/>
      <c r="C884" s="378"/>
      <c r="D884" s="669"/>
      <c r="E884" s="378"/>
      <c r="F884" s="378"/>
      <c r="G884" s="378"/>
      <c r="H884" s="378"/>
      <c r="I884" s="378"/>
      <c r="J884" s="378"/>
      <c r="K884" s="378"/>
      <c r="L884" s="671"/>
      <c r="M884" s="671"/>
      <c r="N884" s="671"/>
      <c r="O884" s="671"/>
      <c r="P884" s="671"/>
      <c r="Q884" s="671"/>
      <c r="R884" s="378"/>
      <c r="S884" s="378"/>
      <c r="T884" s="661"/>
      <c r="U884" s="624"/>
      <c r="V884" s="378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  <c r="BG884"/>
      <c r="BH884"/>
      <c r="BI884"/>
      <c r="BJ884"/>
      <c r="BK884"/>
      <c r="BL884"/>
      <c r="BM884"/>
      <c r="BN884"/>
    </row>
    <row r="885" spans="1:66" x14ac:dyDescent="0.2">
      <c r="A885" s="378"/>
      <c r="B885" s="378"/>
      <c r="C885" s="378"/>
      <c r="D885" s="669"/>
      <c r="E885" s="378"/>
      <c r="F885" s="378"/>
      <c r="G885" s="378"/>
      <c r="H885" s="378"/>
      <c r="I885" s="378"/>
      <c r="J885" s="378"/>
      <c r="K885" s="378"/>
      <c r="L885" s="671"/>
      <c r="M885" s="671"/>
      <c r="N885" s="671"/>
      <c r="O885" s="671"/>
      <c r="P885" s="671"/>
      <c r="Q885" s="671"/>
      <c r="R885" s="378"/>
      <c r="S885" s="378"/>
      <c r="T885" s="661"/>
      <c r="U885" s="624"/>
      <c r="V885" s="378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  <c r="BG885"/>
      <c r="BH885"/>
      <c r="BI885"/>
      <c r="BJ885"/>
      <c r="BK885"/>
      <c r="BL885"/>
      <c r="BM885"/>
      <c r="BN885"/>
    </row>
    <row r="886" spans="1:66" x14ac:dyDescent="0.2">
      <c r="A886" s="378"/>
      <c r="B886" s="378"/>
      <c r="C886" s="378"/>
      <c r="D886" s="669"/>
      <c r="E886" s="378"/>
      <c r="F886" s="378"/>
      <c r="G886" s="378"/>
      <c r="H886" s="378"/>
      <c r="I886" s="378"/>
      <c r="J886" s="378"/>
      <c r="K886" s="378"/>
      <c r="L886" s="671"/>
      <c r="M886" s="671"/>
      <c r="N886" s="671"/>
      <c r="O886" s="671"/>
      <c r="P886" s="671"/>
      <c r="Q886" s="671"/>
      <c r="R886" s="378"/>
      <c r="S886" s="378"/>
      <c r="T886" s="661"/>
      <c r="U886" s="624"/>
      <c r="V886" s="378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  <c r="BG886"/>
      <c r="BH886"/>
      <c r="BI886"/>
      <c r="BJ886"/>
      <c r="BK886"/>
      <c r="BL886"/>
      <c r="BM886"/>
      <c r="BN886"/>
    </row>
    <row r="887" spans="1:66" x14ac:dyDescent="0.2">
      <c r="A887" s="378"/>
      <c r="B887" s="378"/>
      <c r="C887" s="378"/>
      <c r="D887" s="669"/>
      <c r="E887" s="378"/>
      <c r="F887" s="378"/>
      <c r="G887" s="378"/>
      <c r="H887" s="378"/>
      <c r="I887" s="378"/>
      <c r="J887" s="378"/>
      <c r="K887" s="378"/>
      <c r="L887" s="671"/>
      <c r="M887" s="671"/>
      <c r="N887" s="671"/>
      <c r="O887" s="671"/>
      <c r="P887" s="671"/>
      <c r="Q887" s="671"/>
      <c r="R887" s="378"/>
      <c r="S887" s="378"/>
      <c r="T887" s="661"/>
      <c r="U887" s="624"/>
      <c r="V887" s="378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  <c r="BG887"/>
      <c r="BH887"/>
      <c r="BI887"/>
      <c r="BJ887"/>
      <c r="BK887"/>
      <c r="BL887"/>
      <c r="BM887"/>
      <c r="BN887"/>
    </row>
    <row r="888" spans="1:66" x14ac:dyDescent="0.2">
      <c r="A888" s="378"/>
      <c r="B888" s="378"/>
      <c r="C888" s="378"/>
      <c r="D888" s="669"/>
      <c r="E888" s="378"/>
      <c r="F888" s="378"/>
      <c r="G888" s="378"/>
      <c r="H888" s="378"/>
      <c r="I888" s="378"/>
      <c r="J888" s="378"/>
      <c r="K888" s="378"/>
      <c r="L888" s="671"/>
      <c r="M888" s="671"/>
      <c r="N888" s="671"/>
      <c r="O888" s="671"/>
      <c r="P888" s="671"/>
      <c r="Q888" s="671"/>
      <c r="R888" s="378"/>
      <c r="S888" s="378"/>
      <c r="T888" s="661"/>
      <c r="U888" s="624"/>
      <c r="V888" s="37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  <c r="BI888"/>
      <c r="BJ888"/>
      <c r="BK888"/>
      <c r="BL888"/>
      <c r="BM888"/>
      <c r="BN888"/>
    </row>
    <row r="889" spans="1:66" x14ac:dyDescent="0.2">
      <c r="A889" s="378"/>
      <c r="B889" s="378"/>
      <c r="C889" s="378"/>
      <c r="D889" s="669"/>
      <c r="E889" s="378"/>
      <c r="F889" s="378"/>
      <c r="G889" s="378"/>
      <c r="H889" s="378"/>
      <c r="I889" s="378"/>
      <c r="J889" s="378"/>
      <c r="K889" s="378"/>
      <c r="L889" s="671"/>
      <c r="M889" s="671"/>
      <c r="N889" s="671"/>
      <c r="O889" s="671"/>
      <c r="P889" s="671"/>
      <c r="Q889" s="671"/>
      <c r="R889" s="378"/>
      <c r="S889" s="378"/>
      <c r="T889" s="661"/>
      <c r="U889" s="624"/>
      <c r="V889" s="378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  <c r="BG889"/>
      <c r="BH889"/>
      <c r="BI889"/>
      <c r="BJ889"/>
      <c r="BK889"/>
      <c r="BL889"/>
      <c r="BM889"/>
      <c r="BN889"/>
    </row>
    <row r="890" spans="1:66" x14ac:dyDescent="0.2">
      <c r="A890" s="378"/>
      <c r="B890" s="378"/>
      <c r="C890" s="378"/>
      <c r="D890" s="669"/>
      <c r="E890" s="378"/>
      <c r="F890" s="378"/>
      <c r="G890" s="378"/>
      <c r="H890" s="378"/>
      <c r="I890" s="378"/>
      <c r="J890" s="378"/>
      <c r="K890" s="378"/>
      <c r="L890" s="671"/>
      <c r="M890" s="671"/>
      <c r="N890" s="671"/>
      <c r="O890" s="671"/>
      <c r="P890" s="671"/>
      <c r="Q890" s="671"/>
      <c r="R890" s="378"/>
      <c r="S890" s="378"/>
      <c r="T890" s="661"/>
      <c r="U890" s="624"/>
      <c r="V890" s="378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  <c r="BG890"/>
      <c r="BH890"/>
      <c r="BI890"/>
      <c r="BJ890"/>
      <c r="BK890"/>
      <c r="BL890"/>
      <c r="BM890"/>
      <c r="BN890"/>
    </row>
    <row r="891" spans="1:66" x14ac:dyDescent="0.2">
      <c r="A891" s="378"/>
      <c r="B891" s="378"/>
      <c r="C891" s="378"/>
      <c r="D891" s="669"/>
      <c r="E891" s="378"/>
      <c r="F891" s="378"/>
      <c r="G891" s="378"/>
      <c r="H891" s="378"/>
      <c r="I891" s="378"/>
      <c r="J891" s="378"/>
      <c r="K891" s="378"/>
      <c r="L891" s="671"/>
      <c r="M891" s="671"/>
      <c r="N891" s="671"/>
      <c r="O891" s="671"/>
      <c r="P891" s="671"/>
      <c r="Q891" s="671"/>
      <c r="R891" s="378"/>
      <c r="S891" s="378"/>
      <c r="T891" s="661"/>
      <c r="U891" s="624"/>
      <c r="V891" s="378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/>
      <c r="BE891"/>
      <c r="BF891"/>
      <c r="BG891"/>
      <c r="BH891"/>
      <c r="BI891"/>
      <c r="BJ891"/>
      <c r="BK891"/>
      <c r="BL891"/>
      <c r="BM891"/>
      <c r="BN891"/>
    </row>
    <row r="892" spans="1:66" x14ac:dyDescent="0.2">
      <c r="A892" s="378"/>
      <c r="B892" s="378"/>
      <c r="C892" s="378"/>
      <c r="D892" s="669"/>
      <c r="E892" s="378"/>
      <c r="F892" s="378"/>
      <c r="G892" s="378"/>
      <c r="H892" s="378"/>
      <c r="I892" s="378"/>
      <c r="J892" s="378"/>
      <c r="K892" s="378"/>
      <c r="L892" s="671"/>
      <c r="M892" s="671"/>
      <c r="N892" s="671"/>
      <c r="O892" s="671"/>
      <c r="P892" s="671"/>
      <c r="Q892" s="671"/>
      <c r="R892" s="378"/>
      <c r="S892" s="378"/>
      <c r="T892" s="661"/>
      <c r="U892" s="624"/>
      <c r="V892" s="378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  <c r="BI892"/>
      <c r="BJ892"/>
      <c r="BK892"/>
      <c r="BL892"/>
      <c r="BM892"/>
      <c r="BN892"/>
    </row>
    <row r="893" spans="1:66" x14ac:dyDescent="0.2">
      <c r="A893" s="378"/>
      <c r="B893" s="378"/>
      <c r="C893" s="378"/>
      <c r="D893" s="669"/>
      <c r="E893" s="378"/>
      <c r="F893" s="378"/>
      <c r="G893" s="378"/>
      <c r="H893" s="378"/>
      <c r="I893" s="378"/>
      <c r="J893" s="378"/>
      <c r="K893" s="378"/>
      <c r="L893" s="671"/>
      <c r="M893" s="671"/>
      <c r="N893" s="671"/>
      <c r="O893" s="671"/>
      <c r="P893" s="671"/>
      <c r="Q893" s="671"/>
      <c r="R893" s="378"/>
      <c r="S893" s="378"/>
      <c r="T893" s="661"/>
      <c r="U893" s="624"/>
      <c r="V893" s="378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/>
      <c r="BE893"/>
      <c r="BF893"/>
      <c r="BG893"/>
      <c r="BH893"/>
      <c r="BI893"/>
      <c r="BJ893"/>
      <c r="BK893"/>
      <c r="BL893"/>
      <c r="BM893"/>
      <c r="BN893"/>
    </row>
    <row r="894" spans="1:66" x14ac:dyDescent="0.2">
      <c r="A894" s="378"/>
      <c r="B894" s="378"/>
      <c r="C894" s="378"/>
      <c r="D894" s="669"/>
      <c r="E894" s="378"/>
      <c r="F894" s="378"/>
      <c r="G894" s="378"/>
      <c r="H894" s="378"/>
      <c r="I894" s="378"/>
      <c r="J894" s="378"/>
      <c r="K894" s="378"/>
      <c r="L894" s="671"/>
      <c r="M894" s="671"/>
      <c r="N894" s="671"/>
      <c r="O894" s="671"/>
      <c r="P894" s="671"/>
      <c r="Q894" s="671"/>
      <c r="R894" s="378"/>
      <c r="S894" s="378"/>
      <c r="T894" s="661"/>
      <c r="U894" s="624"/>
      <c r="V894" s="378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  <c r="BG894"/>
      <c r="BH894"/>
      <c r="BI894"/>
      <c r="BJ894"/>
      <c r="BK894"/>
      <c r="BL894"/>
      <c r="BM894"/>
      <c r="BN894"/>
    </row>
    <row r="895" spans="1:66" x14ac:dyDescent="0.2">
      <c r="A895" s="378"/>
      <c r="B895" s="378"/>
      <c r="C895" s="378"/>
      <c r="D895" s="669"/>
      <c r="E895" s="378"/>
      <c r="F895" s="378"/>
      <c r="G895" s="378"/>
      <c r="H895" s="378"/>
      <c r="I895" s="378"/>
      <c r="J895" s="378"/>
      <c r="K895" s="378"/>
      <c r="L895" s="671"/>
      <c r="M895" s="671"/>
      <c r="N895" s="671"/>
      <c r="O895" s="671"/>
      <c r="P895" s="671"/>
      <c r="Q895" s="671"/>
      <c r="R895" s="378"/>
      <c r="S895" s="378"/>
      <c r="T895" s="661"/>
      <c r="U895" s="624"/>
      <c r="V895" s="378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  <c r="BG895"/>
      <c r="BH895"/>
      <c r="BI895"/>
      <c r="BJ895"/>
      <c r="BK895"/>
      <c r="BL895"/>
      <c r="BM895"/>
      <c r="BN895"/>
    </row>
    <row r="896" spans="1:66" x14ac:dyDescent="0.2">
      <c r="A896" s="378"/>
      <c r="B896" s="378"/>
      <c r="C896" s="378"/>
      <c r="D896" s="669"/>
      <c r="E896" s="378"/>
      <c r="F896" s="378"/>
      <c r="G896" s="378"/>
      <c r="H896" s="378"/>
      <c r="I896" s="378"/>
      <c r="J896" s="378"/>
      <c r="K896" s="378"/>
      <c r="L896" s="671"/>
      <c r="M896" s="671"/>
      <c r="N896" s="671"/>
      <c r="O896" s="671"/>
      <c r="P896" s="671"/>
      <c r="Q896" s="671"/>
      <c r="R896" s="378"/>
      <c r="S896" s="378"/>
      <c r="T896" s="661"/>
      <c r="U896" s="624"/>
      <c r="V896" s="378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  <c r="BG896"/>
      <c r="BH896"/>
      <c r="BI896"/>
      <c r="BJ896"/>
      <c r="BK896"/>
      <c r="BL896"/>
      <c r="BM896"/>
      <c r="BN896"/>
    </row>
    <row r="897" spans="1:66" x14ac:dyDescent="0.2">
      <c r="A897" s="378"/>
      <c r="B897" s="378"/>
      <c r="C897" s="378"/>
      <c r="D897" s="669"/>
      <c r="E897" s="378"/>
      <c r="F897" s="378"/>
      <c r="G897" s="378"/>
      <c r="H897" s="378"/>
      <c r="I897" s="378"/>
      <c r="J897" s="378"/>
      <c r="K897" s="378"/>
      <c r="L897" s="671"/>
      <c r="M897" s="671"/>
      <c r="N897" s="671"/>
      <c r="O897" s="671"/>
      <c r="P897" s="671"/>
      <c r="Q897" s="671"/>
      <c r="R897" s="378"/>
      <c r="S897" s="378"/>
      <c r="T897" s="661"/>
      <c r="U897" s="624"/>
      <c r="V897" s="378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  <c r="BI897"/>
      <c r="BJ897"/>
      <c r="BK897"/>
      <c r="BL897"/>
      <c r="BM897"/>
      <c r="BN897"/>
    </row>
    <row r="898" spans="1:66" x14ac:dyDescent="0.2">
      <c r="A898" s="378"/>
      <c r="B898" s="378"/>
      <c r="C898" s="378"/>
      <c r="D898" s="669"/>
      <c r="E898" s="378"/>
      <c r="F898" s="378"/>
      <c r="G898" s="378"/>
      <c r="H898" s="378"/>
      <c r="I898" s="378"/>
      <c r="J898" s="378"/>
      <c r="K898" s="378"/>
      <c r="L898" s="671"/>
      <c r="M898" s="671"/>
      <c r="N898" s="671"/>
      <c r="O898" s="671"/>
      <c r="P898" s="671"/>
      <c r="Q898" s="671"/>
      <c r="R898" s="378"/>
      <c r="S898" s="378"/>
      <c r="T898" s="661"/>
      <c r="U898" s="624"/>
      <c r="V898" s="37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  <c r="BG898"/>
      <c r="BH898"/>
      <c r="BI898"/>
      <c r="BJ898"/>
      <c r="BK898"/>
      <c r="BL898"/>
      <c r="BM898"/>
      <c r="BN898"/>
    </row>
    <row r="899" spans="1:66" x14ac:dyDescent="0.2">
      <c r="A899" s="378"/>
      <c r="B899" s="378"/>
      <c r="C899" s="378"/>
      <c r="D899" s="669"/>
      <c r="E899" s="378"/>
      <c r="F899" s="378"/>
      <c r="G899" s="378"/>
      <c r="H899" s="378"/>
      <c r="I899" s="378"/>
      <c r="J899" s="378"/>
      <c r="K899" s="378"/>
      <c r="L899" s="671"/>
      <c r="M899" s="671"/>
      <c r="N899" s="671"/>
      <c r="O899" s="671"/>
      <c r="P899" s="671"/>
      <c r="Q899" s="671"/>
      <c r="R899" s="378"/>
      <c r="S899" s="378"/>
      <c r="T899" s="661"/>
      <c r="U899" s="624"/>
      <c r="V899" s="378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/>
      <c r="BE899"/>
      <c r="BF899"/>
      <c r="BG899"/>
      <c r="BH899"/>
      <c r="BI899"/>
      <c r="BJ899"/>
      <c r="BK899"/>
      <c r="BL899"/>
      <c r="BM899"/>
      <c r="BN899"/>
    </row>
    <row r="900" spans="1:66" x14ac:dyDescent="0.2">
      <c r="A900" s="378"/>
      <c r="B900" s="378"/>
      <c r="C900" s="378"/>
      <c r="D900" s="669"/>
      <c r="E900" s="378"/>
      <c r="F900" s="378"/>
      <c r="G900" s="378"/>
      <c r="H900" s="378"/>
      <c r="I900" s="378"/>
      <c r="J900" s="378"/>
      <c r="K900" s="378"/>
      <c r="L900" s="671"/>
      <c r="M900" s="671"/>
      <c r="N900" s="671"/>
      <c r="O900" s="671"/>
      <c r="P900" s="671"/>
      <c r="Q900" s="671"/>
      <c r="R900" s="378"/>
      <c r="S900" s="378"/>
      <c r="T900" s="661"/>
      <c r="U900" s="624"/>
      <c r="V900" s="378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/>
      <c r="BE900"/>
      <c r="BF900"/>
      <c r="BG900"/>
      <c r="BH900"/>
      <c r="BI900"/>
      <c r="BJ900"/>
      <c r="BK900"/>
      <c r="BL900"/>
      <c r="BM900"/>
      <c r="BN900"/>
    </row>
    <row r="901" spans="1:66" x14ac:dyDescent="0.2">
      <c r="A901" s="378"/>
      <c r="B901" s="378"/>
      <c r="C901" s="378"/>
      <c r="D901" s="669"/>
      <c r="E901" s="378"/>
      <c r="F901" s="378"/>
      <c r="G901" s="378"/>
      <c r="H901" s="378"/>
      <c r="I901" s="378"/>
      <c r="J901" s="378"/>
      <c r="K901" s="378"/>
      <c r="L901" s="671"/>
      <c r="M901" s="671"/>
      <c r="N901" s="671"/>
      <c r="O901" s="671"/>
      <c r="P901" s="671"/>
      <c r="Q901" s="671"/>
      <c r="R901" s="378"/>
      <c r="S901" s="378"/>
      <c r="T901" s="661"/>
      <c r="U901" s="624"/>
      <c r="V901" s="378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/>
      <c r="BE901"/>
      <c r="BF901"/>
      <c r="BG901"/>
      <c r="BH901"/>
      <c r="BI901"/>
      <c r="BJ901"/>
      <c r="BK901"/>
      <c r="BL901"/>
      <c r="BM901"/>
      <c r="BN901"/>
    </row>
    <row r="902" spans="1:66" x14ac:dyDescent="0.2">
      <c r="A902" s="378"/>
      <c r="B902" s="378"/>
      <c r="C902" s="378"/>
      <c r="D902" s="669"/>
      <c r="E902" s="378"/>
      <c r="F902" s="378"/>
      <c r="G902" s="378"/>
      <c r="H902" s="378"/>
      <c r="I902" s="378"/>
      <c r="J902" s="378"/>
      <c r="K902" s="378"/>
      <c r="L902" s="671"/>
      <c r="M902" s="671"/>
      <c r="N902" s="671"/>
      <c r="O902" s="671"/>
      <c r="P902" s="671"/>
      <c r="Q902" s="671"/>
      <c r="R902" s="378"/>
      <c r="S902" s="378"/>
      <c r="T902" s="661"/>
      <c r="U902" s="624"/>
      <c r="V902" s="378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/>
      <c r="BE902"/>
      <c r="BF902"/>
      <c r="BG902"/>
      <c r="BH902"/>
      <c r="BI902"/>
      <c r="BJ902"/>
      <c r="BK902"/>
      <c r="BL902"/>
      <c r="BM902"/>
      <c r="BN902"/>
    </row>
    <row r="903" spans="1:66" x14ac:dyDescent="0.2">
      <c r="A903" s="378"/>
      <c r="B903" s="378"/>
      <c r="C903" s="378"/>
      <c r="D903" s="669"/>
      <c r="E903" s="378"/>
      <c r="F903" s="378"/>
      <c r="G903" s="378"/>
      <c r="H903" s="378"/>
      <c r="I903" s="378"/>
      <c r="J903" s="378"/>
      <c r="K903" s="378"/>
      <c r="L903" s="671"/>
      <c r="M903" s="671"/>
      <c r="N903" s="671"/>
      <c r="O903" s="671"/>
      <c r="P903" s="671"/>
      <c r="Q903" s="671"/>
      <c r="R903" s="378"/>
      <c r="S903" s="378"/>
      <c r="T903" s="661"/>
      <c r="U903" s="624"/>
      <c r="V903" s="378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/>
      <c r="BE903"/>
      <c r="BF903"/>
      <c r="BG903"/>
      <c r="BH903"/>
      <c r="BI903"/>
      <c r="BJ903"/>
      <c r="BK903"/>
      <c r="BL903"/>
      <c r="BM903"/>
      <c r="BN903"/>
    </row>
    <row r="904" spans="1:66" x14ac:dyDescent="0.2">
      <c r="A904" s="378"/>
      <c r="B904" s="378"/>
      <c r="C904" s="378"/>
      <c r="D904" s="669"/>
      <c r="E904" s="378"/>
      <c r="F904" s="378"/>
      <c r="G904" s="378"/>
      <c r="H904" s="378"/>
      <c r="I904" s="378"/>
      <c r="J904" s="378"/>
      <c r="K904" s="378"/>
      <c r="L904" s="671"/>
      <c r="M904" s="671"/>
      <c r="N904" s="671"/>
      <c r="O904" s="671"/>
      <c r="P904" s="671"/>
      <c r="Q904" s="671"/>
      <c r="R904" s="378"/>
      <c r="S904" s="378"/>
      <c r="T904" s="661"/>
      <c r="U904" s="624"/>
      <c r="V904" s="378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  <c r="BI904"/>
      <c r="BJ904"/>
      <c r="BK904"/>
      <c r="BL904"/>
      <c r="BM904"/>
      <c r="BN904"/>
    </row>
    <row r="905" spans="1:66" x14ac:dyDescent="0.2">
      <c r="A905" s="378"/>
      <c r="B905" s="378"/>
      <c r="C905" s="378"/>
      <c r="D905" s="669"/>
      <c r="E905" s="378"/>
      <c r="F905" s="378"/>
      <c r="G905" s="378"/>
      <c r="H905" s="378"/>
      <c r="I905" s="378"/>
      <c r="J905" s="378"/>
      <c r="K905" s="378"/>
      <c r="L905" s="671"/>
      <c r="M905" s="671"/>
      <c r="N905" s="671"/>
      <c r="O905" s="671"/>
      <c r="P905" s="671"/>
      <c r="Q905" s="671"/>
      <c r="R905" s="378"/>
      <c r="S905" s="378"/>
      <c r="T905" s="661"/>
      <c r="U905" s="624"/>
      <c r="V905" s="378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/>
      <c r="BE905"/>
      <c r="BF905"/>
      <c r="BG905"/>
      <c r="BH905"/>
      <c r="BI905"/>
      <c r="BJ905"/>
      <c r="BK905"/>
      <c r="BL905"/>
      <c r="BM905"/>
      <c r="BN905"/>
    </row>
    <row r="906" spans="1:66" x14ac:dyDescent="0.2">
      <c r="A906" s="378"/>
      <c r="B906" s="378"/>
      <c r="C906" s="378"/>
      <c r="D906" s="669"/>
      <c r="E906" s="378"/>
      <c r="F906" s="378"/>
      <c r="G906" s="378"/>
      <c r="H906" s="378"/>
      <c r="I906" s="378"/>
      <c r="J906" s="378"/>
      <c r="K906" s="378"/>
      <c r="L906" s="671"/>
      <c r="M906" s="671"/>
      <c r="N906" s="671"/>
      <c r="O906" s="671"/>
      <c r="P906" s="671"/>
      <c r="Q906" s="671"/>
      <c r="R906" s="378"/>
      <c r="S906" s="378"/>
      <c r="T906" s="661"/>
      <c r="U906" s="624"/>
      <c r="V906" s="378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  <c r="BG906"/>
      <c r="BH906"/>
      <c r="BI906"/>
      <c r="BJ906"/>
      <c r="BK906"/>
      <c r="BL906"/>
      <c r="BM906"/>
      <c r="BN906"/>
    </row>
    <row r="907" spans="1:66" x14ac:dyDescent="0.2">
      <c r="A907" s="378"/>
      <c r="B907" s="378"/>
      <c r="C907" s="378"/>
      <c r="D907" s="669"/>
      <c r="E907" s="378"/>
      <c r="F907" s="378"/>
      <c r="G907" s="378"/>
      <c r="H907" s="378"/>
      <c r="I907" s="378"/>
      <c r="J907" s="378"/>
      <c r="K907" s="378"/>
      <c r="L907" s="671"/>
      <c r="M907" s="671"/>
      <c r="N907" s="671"/>
      <c r="O907" s="671"/>
      <c r="P907" s="671"/>
      <c r="Q907" s="671"/>
      <c r="R907" s="378"/>
      <c r="S907" s="378"/>
      <c r="T907" s="661"/>
      <c r="U907" s="624"/>
      <c r="V907" s="378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/>
      <c r="BE907"/>
      <c r="BF907"/>
      <c r="BG907"/>
      <c r="BH907"/>
      <c r="BI907"/>
      <c r="BJ907"/>
      <c r="BK907"/>
      <c r="BL907"/>
      <c r="BM907"/>
      <c r="BN907"/>
    </row>
    <row r="908" spans="1:66" x14ac:dyDescent="0.2">
      <c r="A908" s="378"/>
      <c r="B908" s="378"/>
      <c r="C908" s="378"/>
      <c r="D908" s="669"/>
      <c r="E908" s="378"/>
      <c r="F908" s="378"/>
      <c r="G908" s="378"/>
      <c r="H908" s="378"/>
      <c r="I908" s="378"/>
      <c r="J908" s="378"/>
      <c r="K908" s="378"/>
      <c r="L908" s="671"/>
      <c r="M908" s="671"/>
      <c r="N908" s="671"/>
      <c r="O908" s="671"/>
      <c r="P908" s="671"/>
      <c r="Q908" s="671"/>
      <c r="R908" s="378"/>
      <c r="S908" s="378"/>
      <c r="T908" s="661"/>
      <c r="U908" s="624"/>
      <c r="V908" s="37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/>
      <c r="BE908"/>
      <c r="BF908"/>
      <c r="BG908"/>
      <c r="BH908"/>
      <c r="BI908"/>
      <c r="BJ908"/>
      <c r="BK908"/>
      <c r="BL908"/>
      <c r="BM908"/>
      <c r="BN908"/>
    </row>
    <row r="909" spans="1:66" x14ac:dyDescent="0.2">
      <c r="A909" s="378"/>
      <c r="B909" s="378"/>
      <c r="C909" s="378"/>
      <c r="D909" s="669"/>
      <c r="E909" s="378"/>
      <c r="F909" s="378"/>
      <c r="G909" s="378"/>
      <c r="H909" s="378"/>
      <c r="I909" s="378"/>
      <c r="J909" s="378"/>
      <c r="K909" s="378"/>
      <c r="L909" s="671"/>
      <c r="M909" s="671"/>
      <c r="N909" s="671"/>
      <c r="O909" s="671"/>
      <c r="P909" s="671"/>
      <c r="Q909" s="671"/>
      <c r="R909" s="378"/>
      <c r="S909" s="378"/>
      <c r="T909" s="661"/>
      <c r="U909" s="624"/>
      <c r="V909" s="378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  <c r="BG909"/>
      <c r="BH909"/>
      <c r="BI909"/>
      <c r="BJ909"/>
      <c r="BK909"/>
      <c r="BL909"/>
      <c r="BM909"/>
      <c r="BN909"/>
    </row>
    <row r="910" spans="1:66" x14ac:dyDescent="0.2">
      <c r="A910" s="378"/>
      <c r="B910" s="378"/>
      <c r="C910" s="378"/>
      <c r="D910" s="669"/>
      <c r="E910" s="378"/>
      <c r="F910" s="378"/>
      <c r="G910" s="378"/>
      <c r="H910" s="378"/>
      <c r="I910" s="378"/>
      <c r="J910" s="378"/>
      <c r="K910" s="378"/>
      <c r="L910" s="671"/>
      <c r="M910" s="671"/>
      <c r="N910" s="671"/>
      <c r="O910" s="671"/>
      <c r="P910" s="671"/>
      <c r="Q910" s="671"/>
      <c r="R910" s="378"/>
      <c r="S910" s="378"/>
      <c r="T910" s="661"/>
      <c r="U910" s="624"/>
      <c r="V910" s="378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  <c r="BI910"/>
      <c r="BJ910"/>
      <c r="BK910"/>
      <c r="BL910"/>
      <c r="BM910"/>
      <c r="BN910"/>
    </row>
    <row r="911" spans="1:66" x14ac:dyDescent="0.2">
      <c r="A911" s="378"/>
      <c r="B911" s="378"/>
      <c r="C911" s="378"/>
      <c r="D911" s="669"/>
      <c r="E911" s="378"/>
      <c r="F911" s="378"/>
      <c r="G911" s="378"/>
      <c r="H911" s="378"/>
      <c r="I911" s="378"/>
      <c r="J911" s="378"/>
      <c r="K911" s="378"/>
      <c r="L911" s="671"/>
      <c r="M911" s="671"/>
      <c r="N911" s="671"/>
      <c r="O911" s="671"/>
      <c r="P911" s="671"/>
      <c r="Q911" s="671"/>
      <c r="R911" s="378"/>
      <c r="S911" s="378"/>
      <c r="T911" s="661"/>
      <c r="U911" s="624"/>
      <c r="V911" s="378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  <c r="BI911"/>
      <c r="BJ911"/>
      <c r="BK911"/>
      <c r="BL911"/>
      <c r="BM911"/>
      <c r="BN911"/>
    </row>
    <row r="912" spans="1:66" x14ac:dyDescent="0.2">
      <c r="A912" s="378"/>
      <c r="B912" s="378"/>
      <c r="C912" s="378"/>
      <c r="D912" s="669"/>
      <c r="E912" s="378"/>
      <c r="F912" s="378"/>
      <c r="G912" s="378"/>
      <c r="H912" s="378"/>
      <c r="I912" s="378"/>
      <c r="J912" s="378"/>
      <c r="K912" s="378"/>
      <c r="L912" s="671"/>
      <c r="M912" s="671"/>
      <c r="N912" s="671"/>
      <c r="O912" s="671"/>
      <c r="P912" s="671"/>
      <c r="Q912" s="671"/>
      <c r="R912" s="378"/>
      <c r="S912" s="378"/>
      <c r="T912" s="661"/>
      <c r="U912" s="624"/>
      <c r="V912" s="378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  <c r="BI912"/>
      <c r="BJ912"/>
      <c r="BK912"/>
      <c r="BL912"/>
      <c r="BM912"/>
      <c r="BN912"/>
    </row>
    <row r="913" spans="1:66" x14ac:dyDescent="0.2">
      <c r="A913" s="378"/>
      <c r="B913" s="378"/>
      <c r="C913" s="378"/>
      <c r="D913" s="669"/>
      <c r="E913" s="378"/>
      <c r="F913" s="378"/>
      <c r="G913" s="378"/>
      <c r="H913" s="378"/>
      <c r="I913" s="378"/>
      <c r="J913" s="378"/>
      <c r="K913" s="378"/>
      <c r="L913" s="671"/>
      <c r="M913" s="671"/>
      <c r="N913" s="671"/>
      <c r="O913" s="671"/>
      <c r="P913" s="671"/>
      <c r="Q913" s="671"/>
      <c r="R913" s="378"/>
      <c r="S913" s="378"/>
      <c r="T913" s="661"/>
      <c r="U913" s="624"/>
      <c r="V913" s="378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  <c r="BG913"/>
      <c r="BH913"/>
      <c r="BI913"/>
      <c r="BJ913"/>
      <c r="BK913"/>
      <c r="BL913"/>
      <c r="BM913"/>
      <c r="BN913"/>
    </row>
    <row r="914" spans="1:66" x14ac:dyDescent="0.2">
      <c r="A914" s="378"/>
      <c r="B914" s="378"/>
      <c r="C914" s="378"/>
      <c r="D914" s="669"/>
      <c r="E914" s="378"/>
      <c r="F914" s="378"/>
      <c r="G914" s="378"/>
      <c r="H914" s="378"/>
      <c r="I914" s="378"/>
      <c r="J914" s="378"/>
      <c r="K914" s="378"/>
      <c r="L914" s="671"/>
      <c r="M914" s="671"/>
      <c r="N914" s="671"/>
      <c r="O914" s="671"/>
      <c r="P914" s="671"/>
      <c r="Q914" s="671"/>
      <c r="R914" s="378"/>
      <c r="S914" s="378"/>
      <c r="T914" s="661"/>
      <c r="U914" s="624"/>
      <c r="V914" s="378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/>
      <c r="BE914"/>
      <c r="BF914"/>
      <c r="BG914"/>
      <c r="BH914"/>
      <c r="BI914"/>
      <c r="BJ914"/>
      <c r="BK914"/>
      <c r="BL914"/>
      <c r="BM914"/>
      <c r="BN914"/>
    </row>
    <row r="915" spans="1:66" x14ac:dyDescent="0.2">
      <c r="A915" s="378"/>
      <c r="B915" s="378"/>
      <c r="C915" s="378"/>
      <c r="D915" s="669"/>
      <c r="E915" s="378"/>
      <c r="F915" s="378"/>
      <c r="G915" s="378"/>
      <c r="H915" s="378"/>
      <c r="I915" s="378"/>
      <c r="J915" s="378"/>
      <c r="K915" s="378"/>
      <c r="L915" s="671"/>
      <c r="M915" s="671"/>
      <c r="N915" s="671"/>
      <c r="O915" s="671"/>
      <c r="P915" s="671"/>
      <c r="Q915" s="671"/>
      <c r="R915" s="378"/>
      <c r="S915" s="378"/>
      <c r="T915" s="661"/>
      <c r="U915" s="624"/>
      <c r="V915" s="378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/>
      <c r="BE915"/>
      <c r="BF915"/>
      <c r="BG915"/>
      <c r="BH915"/>
      <c r="BI915"/>
      <c r="BJ915"/>
      <c r="BK915"/>
      <c r="BL915"/>
      <c r="BM915"/>
      <c r="BN915"/>
    </row>
    <row r="916" spans="1:66" x14ac:dyDescent="0.2">
      <c r="A916" s="378"/>
      <c r="B916" s="378"/>
      <c r="C916" s="378"/>
      <c r="D916" s="669"/>
      <c r="E916" s="378"/>
      <c r="F916" s="378"/>
      <c r="G916" s="378"/>
      <c r="H916" s="378"/>
      <c r="I916" s="378"/>
      <c r="J916" s="378"/>
      <c r="K916" s="378"/>
      <c r="L916" s="671"/>
      <c r="M916" s="671"/>
      <c r="N916" s="671"/>
      <c r="O916" s="671"/>
      <c r="P916" s="671"/>
      <c r="Q916" s="671"/>
      <c r="R916" s="378"/>
      <c r="S916" s="378"/>
      <c r="T916" s="661"/>
      <c r="U916" s="624"/>
      <c r="V916" s="378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/>
      <c r="BE916"/>
      <c r="BF916"/>
      <c r="BG916"/>
      <c r="BH916"/>
      <c r="BI916"/>
      <c r="BJ916"/>
      <c r="BK916"/>
      <c r="BL916"/>
      <c r="BM916"/>
      <c r="BN916"/>
    </row>
    <row r="917" spans="1:66" x14ac:dyDescent="0.2">
      <c r="A917" s="378"/>
      <c r="B917" s="378"/>
      <c r="C917" s="378"/>
      <c r="D917" s="669"/>
      <c r="E917" s="378"/>
      <c r="F917" s="378"/>
      <c r="G917" s="378"/>
      <c r="H917" s="378"/>
      <c r="I917" s="378"/>
      <c r="J917" s="378"/>
      <c r="K917" s="378"/>
      <c r="L917" s="671"/>
      <c r="M917" s="671"/>
      <c r="N917" s="671"/>
      <c r="O917" s="671"/>
      <c r="P917" s="671"/>
      <c r="Q917" s="671"/>
      <c r="R917" s="378"/>
      <c r="S917" s="378"/>
      <c r="T917" s="661"/>
      <c r="U917" s="624"/>
      <c r="V917" s="378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  <c r="BC917"/>
      <c r="BD917"/>
      <c r="BE917"/>
      <c r="BF917"/>
      <c r="BG917"/>
      <c r="BH917"/>
      <c r="BI917"/>
      <c r="BJ917"/>
      <c r="BK917"/>
      <c r="BL917"/>
      <c r="BM917"/>
      <c r="BN917"/>
    </row>
    <row r="918" spans="1:66" x14ac:dyDescent="0.2">
      <c r="A918" s="378"/>
      <c r="B918" s="378"/>
      <c r="C918" s="378"/>
      <c r="D918" s="669"/>
      <c r="E918" s="378"/>
      <c r="F918" s="378"/>
      <c r="G918" s="378"/>
      <c r="H918" s="378"/>
      <c r="I918" s="378"/>
      <c r="J918" s="378"/>
      <c r="K918" s="378"/>
      <c r="L918" s="671"/>
      <c r="M918" s="671"/>
      <c r="N918" s="671"/>
      <c r="O918" s="671"/>
      <c r="P918" s="671"/>
      <c r="Q918" s="671"/>
      <c r="R918" s="378"/>
      <c r="S918" s="378"/>
      <c r="T918" s="661"/>
      <c r="U918" s="624"/>
      <c r="V918" s="37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  <c r="BC918"/>
      <c r="BD918"/>
      <c r="BE918"/>
      <c r="BF918"/>
      <c r="BG918"/>
      <c r="BH918"/>
      <c r="BI918"/>
      <c r="BJ918"/>
      <c r="BK918"/>
      <c r="BL918"/>
      <c r="BM918"/>
      <c r="BN918"/>
    </row>
    <row r="919" spans="1:66" x14ac:dyDescent="0.2">
      <c r="A919" s="378"/>
      <c r="B919" s="378"/>
      <c r="C919" s="378"/>
      <c r="D919" s="669"/>
      <c r="E919" s="378"/>
      <c r="F919" s="378"/>
      <c r="G919" s="378"/>
      <c r="H919" s="378"/>
      <c r="I919" s="378"/>
      <c r="J919" s="378"/>
      <c r="K919" s="378"/>
      <c r="L919" s="671"/>
      <c r="M919" s="671"/>
      <c r="N919" s="671"/>
      <c r="O919" s="671"/>
      <c r="P919" s="671"/>
      <c r="Q919" s="671"/>
      <c r="R919" s="378"/>
      <c r="S919" s="378"/>
      <c r="T919" s="661"/>
      <c r="U919" s="624"/>
      <c r="V919" s="378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  <c r="BC919"/>
      <c r="BD919"/>
      <c r="BE919"/>
      <c r="BF919"/>
      <c r="BG919"/>
      <c r="BH919"/>
      <c r="BI919"/>
      <c r="BJ919"/>
      <c r="BK919"/>
      <c r="BL919"/>
      <c r="BM919"/>
      <c r="BN919"/>
    </row>
    <row r="920" spans="1:66" x14ac:dyDescent="0.2">
      <c r="A920" s="378"/>
      <c r="B920" s="378"/>
      <c r="C920" s="378"/>
      <c r="D920" s="669"/>
      <c r="E920" s="378"/>
      <c r="F920" s="378"/>
      <c r="G920" s="378"/>
      <c r="H920" s="378"/>
      <c r="I920" s="378"/>
      <c r="J920" s="378"/>
      <c r="K920" s="378"/>
      <c r="L920" s="671"/>
      <c r="M920" s="671"/>
      <c r="N920" s="671"/>
      <c r="O920" s="671"/>
      <c r="P920" s="671"/>
      <c r="Q920" s="671"/>
      <c r="R920" s="378"/>
      <c r="S920" s="378"/>
      <c r="T920" s="661"/>
      <c r="U920" s="624"/>
      <c r="V920" s="378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/>
      <c r="BE920"/>
      <c r="BF920"/>
      <c r="BG920"/>
      <c r="BH920"/>
      <c r="BI920"/>
      <c r="BJ920"/>
      <c r="BK920"/>
      <c r="BL920"/>
      <c r="BM920"/>
      <c r="BN920"/>
    </row>
    <row r="921" spans="1:66" x14ac:dyDescent="0.2">
      <c r="A921" s="378"/>
      <c r="B921" s="378"/>
      <c r="C921" s="378"/>
      <c r="D921" s="669"/>
      <c r="E921" s="378"/>
      <c r="F921" s="378"/>
      <c r="G921" s="378"/>
      <c r="H921" s="378"/>
      <c r="I921" s="378"/>
      <c r="J921" s="378"/>
      <c r="K921" s="378"/>
      <c r="L921" s="671"/>
      <c r="M921" s="671"/>
      <c r="N921" s="671"/>
      <c r="O921" s="671"/>
      <c r="P921" s="671"/>
      <c r="Q921" s="671"/>
      <c r="R921" s="378"/>
      <c r="S921" s="378"/>
      <c r="T921" s="661"/>
      <c r="U921" s="624"/>
      <c r="V921" s="378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/>
      <c r="BE921"/>
      <c r="BF921"/>
      <c r="BG921"/>
      <c r="BH921"/>
      <c r="BI921"/>
      <c r="BJ921"/>
      <c r="BK921"/>
      <c r="BL921"/>
      <c r="BM921"/>
      <c r="BN921"/>
    </row>
    <row r="922" spans="1:66" x14ac:dyDescent="0.2">
      <c r="A922" s="378"/>
      <c r="B922" s="378"/>
      <c r="C922" s="378"/>
      <c r="D922" s="669"/>
      <c r="E922" s="378"/>
      <c r="F922" s="378"/>
      <c r="G922" s="378"/>
      <c r="H922" s="378"/>
      <c r="I922" s="378"/>
      <c r="J922" s="378"/>
      <c r="K922" s="378"/>
      <c r="L922" s="671"/>
      <c r="M922" s="671"/>
      <c r="N922" s="671"/>
      <c r="O922" s="671"/>
      <c r="P922" s="671"/>
      <c r="Q922" s="671"/>
      <c r="R922" s="378"/>
      <c r="S922" s="378"/>
      <c r="T922" s="661"/>
      <c r="U922" s="624"/>
      <c r="V922" s="378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/>
      <c r="BE922"/>
      <c r="BF922"/>
      <c r="BG922"/>
      <c r="BH922"/>
      <c r="BI922"/>
      <c r="BJ922"/>
      <c r="BK922"/>
      <c r="BL922"/>
      <c r="BM922"/>
      <c r="BN922"/>
    </row>
    <row r="923" spans="1:66" x14ac:dyDescent="0.2">
      <c r="A923" s="378"/>
      <c r="B923" s="378"/>
      <c r="C923" s="378"/>
      <c r="D923" s="669"/>
      <c r="E923" s="378"/>
      <c r="F923" s="378"/>
      <c r="G923" s="378"/>
      <c r="H923" s="378"/>
      <c r="I923" s="378"/>
      <c r="J923" s="378"/>
      <c r="K923" s="378"/>
      <c r="L923" s="671"/>
      <c r="M923" s="671"/>
      <c r="N923" s="671"/>
      <c r="O923" s="671"/>
      <c r="P923" s="671"/>
      <c r="Q923" s="671"/>
      <c r="R923" s="378"/>
      <c r="S923" s="378"/>
      <c r="T923" s="661"/>
      <c r="U923" s="624"/>
      <c r="V923" s="378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  <c r="BC923"/>
      <c r="BD923"/>
      <c r="BE923"/>
      <c r="BF923"/>
      <c r="BG923"/>
      <c r="BH923"/>
      <c r="BI923"/>
      <c r="BJ923"/>
      <c r="BK923"/>
      <c r="BL923"/>
      <c r="BM923"/>
      <c r="BN923"/>
    </row>
    <row r="924" spans="1:66" x14ac:dyDescent="0.2">
      <c r="A924" s="378"/>
      <c r="B924" s="378"/>
      <c r="C924" s="378"/>
      <c r="D924" s="669"/>
      <c r="E924" s="378"/>
      <c r="F924" s="378"/>
      <c r="G924" s="378"/>
      <c r="H924" s="378"/>
      <c r="I924" s="378"/>
      <c r="J924" s="378"/>
      <c r="K924" s="378"/>
      <c r="L924" s="671"/>
      <c r="M924" s="671"/>
      <c r="N924" s="671"/>
      <c r="O924" s="671"/>
      <c r="P924" s="671"/>
      <c r="Q924" s="671"/>
      <c r="R924" s="378"/>
      <c r="S924" s="378"/>
      <c r="T924" s="661"/>
      <c r="U924" s="624"/>
      <c r="V924" s="378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/>
      <c r="BE924"/>
      <c r="BF924"/>
      <c r="BG924"/>
      <c r="BH924"/>
      <c r="BI924"/>
      <c r="BJ924"/>
      <c r="BK924"/>
      <c r="BL924"/>
      <c r="BM924"/>
      <c r="BN924"/>
    </row>
    <row r="925" spans="1:66" x14ac:dyDescent="0.2">
      <c r="A925" s="378"/>
      <c r="B925" s="378"/>
      <c r="C925" s="378"/>
      <c r="D925" s="669"/>
      <c r="E925" s="378"/>
      <c r="F925" s="378"/>
      <c r="G925" s="378"/>
      <c r="H925" s="378"/>
      <c r="I925" s="378"/>
      <c r="J925" s="378"/>
      <c r="K925" s="378"/>
      <c r="L925" s="671"/>
      <c r="M925" s="671"/>
      <c r="N925" s="671"/>
      <c r="O925" s="671"/>
      <c r="P925" s="671"/>
      <c r="Q925" s="671"/>
      <c r="R925" s="378"/>
      <c r="S925" s="378"/>
      <c r="T925" s="661"/>
      <c r="U925" s="624"/>
      <c r="V925" s="378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/>
      <c r="BE925"/>
      <c r="BF925"/>
      <c r="BG925"/>
      <c r="BH925"/>
      <c r="BI925"/>
      <c r="BJ925"/>
      <c r="BK925"/>
      <c r="BL925"/>
      <c r="BM925"/>
      <c r="BN925"/>
    </row>
    <row r="926" spans="1:66" x14ac:dyDescent="0.2">
      <c r="A926" s="378"/>
      <c r="B926" s="378"/>
      <c r="C926" s="378"/>
      <c r="D926" s="669"/>
      <c r="E926" s="378"/>
      <c r="F926" s="378"/>
      <c r="G926" s="378"/>
      <c r="H926" s="378"/>
      <c r="I926" s="378"/>
      <c r="J926" s="378"/>
      <c r="K926" s="378"/>
      <c r="L926" s="671"/>
      <c r="M926" s="671"/>
      <c r="N926" s="671"/>
      <c r="O926" s="671"/>
      <c r="P926" s="671"/>
      <c r="Q926" s="671"/>
      <c r="R926" s="378"/>
      <c r="S926" s="378"/>
      <c r="T926" s="661"/>
      <c r="U926" s="624"/>
      <c r="V926" s="378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  <c r="BG926"/>
      <c r="BH926"/>
      <c r="BI926"/>
      <c r="BJ926"/>
      <c r="BK926"/>
      <c r="BL926"/>
      <c r="BM926"/>
      <c r="BN926"/>
    </row>
    <row r="927" spans="1:66" x14ac:dyDescent="0.2">
      <c r="A927" s="378"/>
      <c r="B927" s="378"/>
      <c r="C927" s="378"/>
      <c r="D927" s="669"/>
      <c r="E927" s="378"/>
      <c r="F927" s="378"/>
      <c r="G927" s="378"/>
      <c r="H927" s="378"/>
      <c r="I927" s="378"/>
      <c r="J927" s="378"/>
      <c r="K927" s="378"/>
      <c r="L927" s="671"/>
      <c r="M927" s="671"/>
      <c r="N927" s="671"/>
      <c r="O927" s="671"/>
      <c r="P927" s="671"/>
      <c r="Q927" s="671"/>
      <c r="R927" s="378"/>
      <c r="S927" s="378"/>
      <c r="T927" s="661"/>
      <c r="U927" s="624"/>
      <c r="V927" s="378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/>
      <c r="BE927"/>
      <c r="BF927"/>
      <c r="BG927"/>
      <c r="BH927"/>
      <c r="BI927"/>
      <c r="BJ927"/>
      <c r="BK927"/>
      <c r="BL927"/>
      <c r="BM927"/>
      <c r="BN927"/>
    </row>
    <row r="928" spans="1:66" x14ac:dyDescent="0.2">
      <c r="A928" s="378"/>
      <c r="B928" s="378"/>
      <c r="C928" s="378"/>
      <c r="D928" s="669"/>
      <c r="E928" s="378"/>
      <c r="F928" s="378"/>
      <c r="G928" s="378"/>
      <c r="H928" s="378"/>
      <c r="I928" s="378"/>
      <c r="J928" s="378"/>
      <c r="K928" s="378"/>
      <c r="L928" s="671"/>
      <c r="M928" s="671"/>
      <c r="N928" s="671"/>
      <c r="O928" s="671"/>
      <c r="P928" s="671"/>
      <c r="Q928" s="671"/>
      <c r="R928" s="378"/>
      <c r="S928" s="378"/>
      <c r="T928" s="661"/>
      <c r="U928" s="624"/>
      <c r="V928" s="37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/>
      <c r="BE928"/>
      <c r="BF928"/>
      <c r="BG928"/>
      <c r="BH928"/>
      <c r="BI928"/>
      <c r="BJ928"/>
      <c r="BK928"/>
      <c r="BL928"/>
      <c r="BM928"/>
      <c r="BN928"/>
    </row>
    <row r="929" spans="1:66" x14ac:dyDescent="0.2">
      <c r="A929" s="378"/>
      <c r="B929" s="378"/>
      <c r="C929" s="378"/>
      <c r="D929" s="669"/>
      <c r="E929" s="378"/>
      <c r="F929" s="378"/>
      <c r="G929" s="378"/>
      <c r="H929" s="378"/>
      <c r="I929" s="378"/>
      <c r="J929" s="378"/>
      <c r="K929" s="378"/>
      <c r="L929" s="671"/>
      <c r="M929" s="671"/>
      <c r="N929" s="671"/>
      <c r="O929" s="671"/>
      <c r="P929" s="671"/>
      <c r="Q929" s="671"/>
      <c r="R929" s="378"/>
      <c r="S929" s="378"/>
      <c r="T929" s="661"/>
      <c r="U929" s="624"/>
      <c r="V929" s="378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/>
      <c r="BE929"/>
      <c r="BF929"/>
      <c r="BG929"/>
      <c r="BH929"/>
      <c r="BI929"/>
      <c r="BJ929"/>
      <c r="BK929"/>
      <c r="BL929"/>
      <c r="BM929"/>
      <c r="BN929"/>
    </row>
    <row r="930" spans="1:66" x14ac:dyDescent="0.2">
      <c r="A930" s="378"/>
      <c r="B930" s="378"/>
      <c r="C930" s="378"/>
      <c r="D930" s="669"/>
      <c r="E930" s="378"/>
      <c r="F930" s="378"/>
      <c r="G930" s="378"/>
      <c r="H930" s="378"/>
      <c r="I930" s="378"/>
      <c r="J930" s="378"/>
      <c r="K930" s="378"/>
      <c r="L930" s="671"/>
      <c r="M930" s="671"/>
      <c r="N930" s="671"/>
      <c r="O930" s="671"/>
      <c r="P930" s="671"/>
      <c r="Q930" s="671"/>
      <c r="R930" s="378"/>
      <c r="S930" s="378"/>
      <c r="T930" s="661"/>
      <c r="U930" s="624"/>
      <c r="V930" s="378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  <c r="BG930"/>
      <c r="BH930"/>
      <c r="BI930"/>
      <c r="BJ930"/>
      <c r="BK930"/>
      <c r="BL930"/>
      <c r="BM930"/>
      <c r="BN930"/>
    </row>
    <row r="931" spans="1:66" x14ac:dyDescent="0.2">
      <c r="A931" s="378"/>
      <c r="B931" s="378"/>
      <c r="C931" s="378"/>
      <c r="D931" s="669"/>
      <c r="E931" s="378"/>
      <c r="F931" s="378"/>
      <c r="G931" s="378"/>
      <c r="H931" s="378"/>
      <c r="I931" s="378"/>
      <c r="J931" s="378"/>
      <c r="K931" s="378"/>
      <c r="L931" s="671"/>
      <c r="M931" s="671"/>
      <c r="N931" s="671"/>
      <c r="O931" s="671"/>
      <c r="P931" s="671"/>
      <c r="Q931" s="671"/>
      <c r="R931" s="378"/>
      <c r="S931" s="378"/>
      <c r="T931" s="661"/>
      <c r="U931" s="624"/>
      <c r="V931" s="378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  <c r="BG931"/>
      <c r="BH931"/>
      <c r="BI931"/>
      <c r="BJ931"/>
      <c r="BK931"/>
      <c r="BL931"/>
      <c r="BM931"/>
      <c r="BN931"/>
    </row>
    <row r="932" spans="1:66" x14ac:dyDescent="0.2">
      <c r="A932" s="378"/>
      <c r="B932" s="378"/>
      <c r="C932" s="378"/>
      <c r="D932" s="669"/>
      <c r="E932" s="378"/>
      <c r="F932" s="378"/>
      <c r="G932" s="378"/>
      <c r="H932" s="378"/>
      <c r="I932" s="378"/>
      <c r="J932" s="378"/>
      <c r="K932" s="378"/>
      <c r="L932" s="671"/>
      <c r="M932" s="671"/>
      <c r="N932" s="671"/>
      <c r="O932" s="671"/>
      <c r="P932" s="671"/>
      <c r="Q932" s="671"/>
      <c r="R932" s="378"/>
      <c r="S932" s="378"/>
      <c r="T932" s="661"/>
      <c r="U932" s="624"/>
      <c r="V932" s="378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/>
      <c r="BE932"/>
      <c r="BF932"/>
      <c r="BG932"/>
      <c r="BH932"/>
      <c r="BI932"/>
      <c r="BJ932"/>
      <c r="BK932"/>
      <c r="BL932"/>
      <c r="BM932"/>
      <c r="BN932"/>
    </row>
    <row r="933" spans="1:66" x14ac:dyDescent="0.2">
      <c r="A933" s="378"/>
      <c r="B933" s="378"/>
      <c r="C933" s="378"/>
      <c r="D933" s="669"/>
      <c r="E933" s="378"/>
      <c r="F933" s="378"/>
      <c r="G933" s="378"/>
      <c r="H933" s="378"/>
      <c r="I933" s="378"/>
      <c r="J933" s="378"/>
      <c r="K933" s="378"/>
      <c r="L933" s="671"/>
      <c r="M933" s="671"/>
      <c r="N933" s="671"/>
      <c r="O933" s="671"/>
      <c r="P933" s="671"/>
      <c r="Q933" s="671"/>
      <c r="R933" s="378"/>
      <c r="S933" s="378"/>
      <c r="T933" s="661"/>
      <c r="U933" s="624"/>
      <c r="V933" s="378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  <c r="BG933"/>
      <c r="BH933"/>
      <c r="BI933"/>
      <c r="BJ933"/>
      <c r="BK933"/>
      <c r="BL933"/>
      <c r="BM933"/>
      <c r="BN933"/>
    </row>
    <row r="934" spans="1:66" x14ac:dyDescent="0.2">
      <c r="A934" s="378"/>
      <c r="B934" s="378"/>
      <c r="C934" s="378"/>
      <c r="D934" s="669"/>
      <c r="E934" s="378"/>
      <c r="F934" s="378"/>
      <c r="G934" s="378"/>
      <c r="H934" s="378"/>
      <c r="I934" s="378"/>
      <c r="J934" s="378"/>
      <c r="K934" s="378"/>
      <c r="L934" s="671"/>
      <c r="M934" s="671"/>
      <c r="N934" s="671"/>
      <c r="O934" s="671"/>
      <c r="P934" s="671"/>
      <c r="Q934" s="671"/>
      <c r="R934" s="378"/>
      <c r="S934" s="378"/>
      <c r="T934" s="661"/>
      <c r="U934" s="624"/>
      <c r="V934" s="378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/>
      <c r="BE934"/>
      <c r="BF934"/>
      <c r="BG934"/>
      <c r="BH934"/>
      <c r="BI934"/>
      <c r="BJ934"/>
      <c r="BK934"/>
      <c r="BL934"/>
      <c r="BM934"/>
      <c r="BN934"/>
    </row>
    <row r="935" spans="1:66" x14ac:dyDescent="0.2">
      <c r="A935" s="378"/>
      <c r="B935" s="378"/>
      <c r="C935" s="378"/>
      <c r="D935" s="669"/>
      <c r="E935" s="378"/>
      <c r="F935" s="378"/>
      <c r="G935" s="378"/>
      <c r="H935" s="378"/>
      <c r="I935" s="378"/>
      <c r="J935" s="378"/>
      <c r="K935" s="378"/>
      <c r="L935" s="671"/>
      <c r="M935" s="671"/>
      <c r="N935" s="671"/>
      <c r="O935" s="671"/>
      <c r="P935" s="671"/>
      <c r="Q935" s="671"/>
      <c r="R935" s="378"/>
      <c r="S935" s="378"/>
      <c r="T935" s="661"/>
      <c r="U935" s="624"/>
      <c r="V935" s="378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  <c r="BG935"/>
      <c r="BH935"/>
      <c r="BI935"/>
      <c r="BJ935"/>
      <c r="BK935"/>
      <c r="BL935"/>
      <c r="BM935"/>
      <c r="BN935"/>
    </row>
    <row r="936" spans="1:66" x14ac:dyDescent="0.2">
      <c r="A936" s="378"/>
      <c r="B936" s="378"/>
      <c r="C936" s="378"/>
      <c r="D936" s="669"/>
      <c r="E936" s="378"/>
      <c r="F936" s="378"/>
      <c r="G936" s="378"/>
      <c r="H936" s="378"/>
      <c r="I936" s="378"/>
      <c r="J936" s="378"/>
      <c r="K936" s="378"/>
      <c r="L936" s="671"/>
      <c r="M936" s="671"/>
      <c r="N936" s="671"/>
      <c r="O936" s="671"/>
      <c r="P936" s="671"/>
      <c r="Q936" s="671"/>
      <c r="R936" s="378"/>
      <c r="S936" s="378"/>
      <c r="T936" s="661"/>
      <c r="U936" s="624"/>
      <c r="V936" s="378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  <c r="BI936"/>
      <c r="BJ936"/>
      <c r="BK936"/>
      <c r="BL936"/>
      <c r="BM936"/>
      <c r="BN936"/>
    </row>
    <row r="937" spans="1:66" x14ac:dyDescent="0.2">
      <c r="A937" s="378"/>
      <c r="B937" s="378"/>
      <c r="C937" s="378"/>
      <c r="D937" s="669"/>
      <c r="E937" s="378"/>
      <c r="F937" s="378"/>
      <c r="G937" s="378"/>
      <c r="H937" s="378"/>
      <c r="I937" s="378"/>
      <c r="J937" s="378"/>
      <c r="K937" s="378"/>
      <c r="L937" s="671"/>
      <c r="M937" s="671"/>
      <c r="N937" s="671"/>
      <c r="O937" s="671"/>
      <c r="P937" s="671"/>
      <c r="Q937" s="671"/>
      <c r="R937" s="378"/>
      <c r="S937" s="378"/>
      <c r="T937" s="661"/>
      <c r="U937" s="624"/>
      <c r="V937" s="378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  <c r="BI937"/>
      <c r="BJ937"/>
      <c r="BK937"/>
      <c r="BL937"/>
      <c r="BM937"/>
      <c r="BN937"/>
    </row>
    <row r="938" spans="1:66" x14ac:dyDescent="0.2">
      <c r="A938" s="378"/>
      <c r="B938" s="378"/>
      <c r="C938" s="378"/>
      <c r="D938" s="669"/>
      <c r="E938" s="378"/>
      <c r="F938" s="378"/>
      <c r="G938" s="378"/>
      <c r="H938" s="378"/>
      <c r="I938" s="378"/>
      <c r="J938" s="378"/>
      <c r="K938" s="378"/>
      <c r="L938" s="671"/>
      <c r="M938" s="671"/>
      <c r="N938" s="671"/>
      <c r="O938" s="671"/>
      <c r="P938" s="671"/>
      <c r="Q938" s="671"/>
      <c r="R938" s="378"/>
      <c r="S938" s="378"/>
      <c r="T938" s="661"/>
      <c r="U938" s="624"/>
      <c r="V938" s="37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  <c r="BG938"/>
      <c r="BH938"/>
      <c r="BI938"/>
      <c r="BJ938"/>
      <c r="BK938"/>
      <c r="BL938"/>
      <c r="BM938"/>
      <c r="BN938"/>
    </row>
    <row r="939" spans="1:66" x14ac:dyDescent="0.2">
      <c r="A939" s="378"/>
      <c r="B939" s="378"/>
      <c r="C939" s="378"/>
      <c r="D939" s="669"/>
      <c r="E939" s="378"/>
      <c r="F939" s="378"/>
      <c r="G939" s="378"/>
      <c r="H939" s="378"/>
      <c r="I939" s="378"/>
      <c r="J939" s="378"/>
      <c r="K939" s="378"/>
      <c r="L939" s="671"/>
      <c r="M939" s="671"/>
      <c r="N939" s="671"/>
      <c r="O939" s="671"/>
      <c r="P939" s="671"/>
      <c r="Q939" s="671"/>
      <c r="R939" s="378"/>
      <c r="S939" s="378"/>
      <c r="T939" s="661"/>
      <c r="U939" s="624"/>
      <c r="V939" s="378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  <c r="BI939"/>
      <c r="BJ939"/>
      <c r="BK939"/>
      <c r="BL939"/>
      <c r="BM939"/>
      <c r="BN939"/>
    </row>
    <row r="940" spans="1:66" x14ac:dyDescent="0.2">
      <c r="A940" s="378"/>
      <c r="B940" s="378"/>
      <c r="C940" s="378"/>
      <c r="D940" s="669"/>
      <c r="E940" s="378"/>
      <c r="F940" s="378"/>
      <c r="G940" s="378"/>
      <c r="H940" s="378"/>
      <c r="I940" s="378"/>
      <c r="J940" s="378"/>
      <c r="K940" s="378"/>
      <c r="L940" s="671"/>
      <c r="M940" s="671"/>
      <c r="N940" s="671"/>
      <c r="O940" s="671"/>
      <c r="P940" s="671"/>
      <c r="Q940" s="671"/>
      <c r="R940" s="378"/>
      <c r="S940" s="378"/>
      <c r="T940" s="661"/>
      <c r="U940" s="624"/>
      <c r="V940" s="378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  <c r="BI940"/>
      <c r="BJ940"/>
      <c r="BK940"/>
      <c r="BL940"/>
      <c r="BM940"/>
      <c r="BN940"/>
    </row>
    <row r="941" spans="1:66" x14ac:dyDescent="0.2">
      <c r="A941" s="378"/>
      <c r="B941" s="378"/>
      <c r="C941" s="378"/>
      <c r="D941" s="669"/>
      <c r="E941" s="378"/>
      <c r="F941" s="378"/>
      <c r="G941" s="378"/>
      <c r="H941" s="378"/>
      <c r="I941" s="378"/>
      <c r="J941" s="378"/>
      <c r="K941" s="378"/>
      <c r="L941" s="671"/>
      <c r="M941" s="671"/>
      <c r="N941" s="671"/>
      <c r="O941" s="671"/>
      <c r="P941" s="671"/>
      <c r="Q941" s="671"/>
      <c r="R941" s="378"/>
      <c r="S941" s="378"/>
      <c r="T941" s="661"/>
      <c r="U941" s="624"/>
      <c r="V941" s="378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  <c r="BG941"/>
      <c r="BH941"/>
      <c r="BI941"/>
      <c r="BJ941"/>
      <c r="BK941"/>
      <c r="BL941"/>
      <c r="BM941"/>
      <c r="BN941"/>
    </row>
    <row r="942" spans="1:66" x14ac:dyDescent="0.2">
      <c r="A942" s="378"/>
      <c r="B942" s="378"/>
      <c r="C942" s="378"/>
      <c r="D942" s="669"/>
      <c r="E942" s="378"/>
      <c r="F942" s="378"/>
      <c r="G942" s="378"/>
      <c r="H942" s="378"/>
      <c r="I942" s="378"/>
      <c r="J942" s="378"/>
      <c r="K942" s="378"/>
      <c r="L942" s="671"/>
      <c r="M942" s="671"/>
      <c r="N942" s="671"/>
      <c r="O942" s="671"/>
      <c r="P942" s="671"/>
      <c r="Q942" s="671"/>
      <c r="R942" s="378"/>
      <c r="S942" s="378"/>
      <c r="T942" s="661"/>
      <c r="U942" s="624"/>
      <c r="V942" s="378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/>
      <c r="BE942"/>
      <c r="BF942"/>
      <c r="BG942"/>
      <c r="BH942"/>
      <c r="BI942"/>
      <c r="BJ942"/>
      <c r="BK942"/>
      <c r="BL942"/>
      <c r="BM942"/>
      <c r="BN942"/>
    </row>
    <row r="943" spans="1:66" x14ac:dyDescent="0.2">
      <c r="A943" s="378"/>
      <c r="B943" s="378"/>
      <c r="C943" s="378"/>
      <c r="D943" s="669"/>
      <c r="E943" s="378"/>
      <c r="F943" s="378"/>
      <c r="G943" s="378"/>
      <c r="H943" s="378"/>
      <c r="I943" s="378"/>
      <c r="J943" s="378"/>
      <c r="K943" s="378"/>
      <c r="L943" s="671"/>
      <c r="M943" s="671"/>
      <c r="N943" s="671"/>
      <c r="O943" s="671"/>
      <c r="P943" s="671"/>
      <c r="Q943" s="671"/>
      <c r="R943" s="378"/>
      <c r="S943" s="378"/>
      <c r="T943" s="661"/>
      <c r="U943" s="624"/>
      <c r="V943" s="378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/>
      <c r="BE943"/>
      <c r="BF943"/>
      <c r="BG943"/>
      <c r="BH943"/>
      <c r="BI943"/>
      <c r="BJ943"/>
      <c r="BK943"/>
      <c r="BL943"/>
      <c r="BM943"/>
      <c r="BN943"/>
    </row>
    <row r="944" spans="1:66" x14ac:dyDescent="0.2">
      <c r="A944" s="378"/>
      <c r="B944" s="378"/>
      <c r="C944" s="378"/>
      <c r="D944" s="669"/>
      <c r="E944" s="378"/>
      <c r="F944" s="378"/>
      <c r="G944" s="378"/>
      <c r="H944" s="378"/>
      <c r="I944" s="378"/>
      <c r="J944" s="378"/>
      <c r="K944" s="378"/>
      <c r="L944" s="671"/>
      <c r="M944" s="671"/>
      <c r="N944" s="671"/>
      <c r="O944" s="671"/>
      <c r="P944" s="671"/>
      <c r="Q944" s="671"/>
      <c r="R944" s="378"/>
      <c r="S944" s="378"/>
      <c r="T944" s="661"/>
      <c r="U944" s="624"/>
      <c r="V944" s="378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/>
      <c r="BE944"/>
      <c r="BF944"/>
      <c r="BG944"/>
      <c r="BH944"/>
      <c r="BI944"/>
      <c r="BJ944"/>
      <c r="BK944"/>
      <c r="BL944"/>
      <c r="BM944"/>
      <c r="BN944"/>
    </row>
    <row r="945" spans="1:66" x14ac:dyDescent="0.2">
      <c r="A945" s="378"/>
      <c r="B945" s="378"/>
      <c r="C945" s="378"/>
      <c r="D945" s="669"/>
      <c r="E945" s="378"/>
      <c r="F945" s="378"/>
      <c r="G945" s="378"/>
      <c r="H945" s="378"/>
      <c r="I945" s="378"/>
      <c r="J945" s="378"/>
      <c r="K945" s="378"/>
      <c r="L945" s="671"/>
      <c r="M945" s="671"/>
      <c r="N945" s="671"/>
      <c r="O945" s="671"/>
      <c r="P945" s="671"/>
      <c r="Q945" s="671"/>
      <c r="R945" s="378"/>
      <c r="S945" s="378"/>
      <c r="T945" s="661"/>
      <c r="U945" s="624"/>
      <c r="V945" s="378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/>
      <c r="BE945"/>
      <c r="BF945"/>
      <c r="BG945"/>
      <c r="BH945"/>
      <c r="BI945"/>
      <c r="BJ945"/>
      <c r="BK945"/>
      <c r="BL945"/>
      <c r="BM945"/>
      <c r="BN945"/>
    </row>
    <row r="946" spans="1:66" x14ac:dyDescent="0.2">
      <c r="A946" s="378"/>
      <c r="B946" s="378"/>
      <c r="C946" s="378"/>
      <c r="D946" s="669"/>
      <c r="E946" s="378"/>
      <c r="F946" s="378"/>
      <c r="G946" s="378"/>
      <c r="H946" s="378"/>
      <c r="I946" s="378"/>
      <c r="J946" s="378"/>
      <c r="K946" s="378"/>
      <c r="L946" s="671"/>
      <c r="M946" s="671"/>
      <c r="N946" s="671"/>
      <c r="O946" s="671"/>
      <c r="P946" s="671"/>
      <c r="Q946" s="671"/>
      <c r="R946" s="378"/>
      <c r="S946" s="378"/>
      <c r="T946" s="661"/>
      <c r="U946" s="624"/>
      <c r="V946" s="378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/>
      <c r="BE946"/>
      <c r="BF946"/>
      <c r="BG946"/>
      <c r="BH946"/>
      <c r="BI946"/>
      <c r="BJ946"/>
      <c r="BK946"/>
      <c r="BL946"/>
      <c r="BM946"/>
      <c r="BN946"/>
    </row>
    <row r="947" spans="1:66" x14ac:dyDescent="0.2">
      <c r="A947" s="378"/>
      <c r="B947" s="378"/>
      <c r="C947" s="378"/>
      <c r="D947" s="669"/>
      <c r="E947" s="378"/>
      <c r="F947" s="378"/>
      <c r="G947" s="378"/>
      <c r="H947" s="378"/>
      <c r="I947" s="378"/>
      <c r="J947" s="378"/>
      <c r="K947" s="378"/>
      <c r="L947" s="671"/>
      <c r="M947" s="671"/>
      <c r="N947" s="671"/>
      <c r="O947" s="671"/>
      <c r="P947" s="671"/>
      <c r="Q947" s="671"/>
      <c r="R947" s="378"/>
      <c r="S947" s="378"/>
      <c r="T947" s="661"/>
      <c r="U947" s="624"/>
      <c r="V947" s="378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  <c r="BI947"/>
      <c r="BJ947"/>
      <c r="BK947"/>
      <c r="BL947"/>
      <c r="BM947"/>
      <c r="BN947"/>
    </row>
    <row r="948" spans="1:66" x14ac:dyDescent="0.2">
      <c r="A948" s="378"/>
      <c r="B948" s="378"/>
      <c r="C948" s="378"/>
      <c r="D948" s="669"/>
      <c r="E948" s="378"/>
      <c r="F948" s="378"/>
      <c r="G948" s="378"/>
      <c r="H948" s="378"/>
      <c r="I948" s="378"/>
      <c r="J948" s="378"/>
      <c r="K948" s="378"/>
      <c r="L948" s="671"/>
      <c r="M948" s="671"/>
      <c r="N948" s="671"/>
      <c r="O948" s="671"/>
      <c r="P948" s="671"/>
      <c r="Q948" s="671"/>
      <c r="R948" s="378"/>
      <c r="S948" s="378"/>
      <c r="T948" s="661"/>
      <c r="U948" s="624"/>
      <c r="V948" s="37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/>
      <c r="BE948"/>
      <c r="BF948"/>
      <c r="BG948"/>
      <c r="BH948"/>
      <c r="BI948"/>
      <c r="BJ948"/>
      <c r="BK948"/>
      <c r="BL948"/>
      <c r="BM948"/>
      <c r="BN948"/>
    </row>
    <row r="949" spans="1:66" x14ac:dyDescent="0.2">
      <c r="A949" s="378"/>
      <c r="B949" s="378"/>
      <c r="C949" s="378"/>
      <c r="D949" s="669"/>
      <c r="E949" s="378"/>
      <c r="F949" s="378"/>
      <c r="G949" s="378"/>
      <c r="H949" s="378"/>
      <c r="I949" s="378"/>
      <c r="J949" s="378"/>
      <c r="K949" s="378"/>
      <c r="L949" s="671"/>
      <c r="M949" s="671"/>
      <c r="N949" s="671"/>
      <c r="O949" s="671"/>
      <c r="P949" s="671"/>
      <c r="Q949" s="671"/>
      <c r="R949" s="378"/>
      <c r="S949" s="378"/>
      <c r="T949" s="661"/>
      <c r="U949" s="624"/>
      <c r="V949" s="378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  <c r="BG949"/>
      <c r="BH949"/>
      <c r="BI949"/>
      <c r="BJ949"/>
      <c r="BK949"/>
      <c r="BL949"/>
      <c r="BM949"/>
      <c r="BN949"/>
    </row>
    <row r="950" spans="1:66" x14ac:dyDescent="0.2">
      <c r="A950" s="378"/>
      <c r="B950" s="378"/>
      <c r="C950" s="378"/>
      <c r="D950" s="669"/>
      <c r="E950" s="378"/>
      <c r="F950" s="378"/>
      <c r="G950" s="378"/>
      <c r="H950" s="378"/>
      <c r="I950" s="378"/>
      <c r="J950" s="378"/>
      <c r="K950" s="378"/>
      <c r="L950" s="671"/>
      <c r="M950" s="671"/>
      <c r="N950" s="671"/>
      <c r="O950" s="671"/>
      <c r="P950" s="671"/>
      <c r="Q950" s="671"/>
      <c r="R950" s="378"/>
      <c r="S950" s="378"/>
      <c r="T950" s="661"/>
      <c r="U950" s="624"/>
      <c r="V950" s="378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/>
      <c r="BE950"/>
      <c r="BF950"/>
      <c r="BG950"/>
      <c r="BH950"/>
      <c r="BI950"/>
      <c r="BJ950"/>
      <c r="BK950"/>
      <c r="BL950"/>
      <c r="BM950"/>
      <c r="BN950"/>
    </row>
    <row r="951" spans="1:66" x14ac:dyDescent="0.2">
      <c r="A951" s="378"/>
      <c r="B951" s="378"/>
      <c r="C951" s="378"/>
      <c r="D951" s="669"/>
      <c r="E951" s="378"/>
      <c r="F951" s="378"/>
      <c r="G951" s="378"/>
      <c r="H951" s="378"/>
      <c r="I951" s="378"/>
      <c r="J951" s="378"/>
      <c r="K951" s="378"/>
      <c r="L951" s="671"/>
      <c r="M951" s="671"/>
      <c r="N951" s="671"/>
      <c r="O951" s="671"/>
      <c r="P951" s="671"/>
      <c r="Q951" s="671"/>
      <c r="R951" s="378"/>
      <c r="S951" s="378"/>
      <c r="T951" s="661"/>
      <c r="U951" s="624"/>
      <c r="V951" s="378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/>
      <c r="BE951"/>
      <c r="BF951"/>
      <c r="BG951"/>
      <c r="BH951"/>
      <c r="BI951"/>
      <c r="BJ951"/>
      <c r="BK951"/>
      <c r="BL951"/>
      <c r="BM951"/>
      <c r="BN951"/>
    </row>
    <row r="952" spans="1:66" x14ac:dyDescent="0.2">
      <c r="A952" s="378"/>
      <c r="B952" s="378"/>
      <c r="C952" s="378"/>
      <c r="D952" s="669"/>
      <c r="E952" s="378"/>
      <c r="F952" s="378"/>
      <c r="G952" s="378"/>
      <c r="H952" s="378"/>
      <c r="I952" s="378"/>
      <c r="J952" s="378"/>
      <c r="K952" s="378"/>
      <c r="L952" s="671"/>
      <c r="M952" s="671"/>
      <c r="N952" s="671"/>
      <c r="O952" s="671"/>
      <c r="P952" s="671"/>
      <c r="Q952" s="671"/>
      <c r="R952" s="378"/>
      <c r="S952" s="378"/>
      <c r="T952" s="661"/>
      <c r="U952" s="624"/>
      <c r="V952" s="378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  <c r="BG952"/>
      <c r="BH952"/>
      <c r="BI952"/>
      <c r="BJ952"/>
      <c r="BK952"/>
      <c r="BL952"/>
      <c r="BM952"/>
      <c r="BN952"/>
    </row>
    <row r="953" spans="1:66" x14ac:dyDescent="0.2">
      <c r="A953" s="378"/>
      <c r="B953" s="378"/>
      <c r="C953" s="378"/>
      <c r="D953" s="669"/>
      <c r="E953" s="378"/>
      <c r="F953" s="378"/>
      <c r="G953" s="378"/>
      <c r="H953" s="378"/>
      <c r="I953" s="378"/>
      <c r="J953" s="378"/>
      <c r="K953" s="378"/>
      <c r="L953" s="671"/>
      <c r="M953" s="671"/>
      <c r="N953" s="671"/>
      <c r="O953" s="671"/>
      <c r="P953" s="671"/>
      <c r="Q953" s="671"/>
      <c r="R953" s="378"/>
      <c r="S953" s="378"/>
      <c r="T953" s="661"/>
      <c r="U953" s="624"/>
      <c r="V953" s="378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/>
      <c r="BE953"/>
      <c r="BF953"/>
      <c r="BG953"/>
      <c r="BH953"/>
      <c r="BI953"/>
      <c r="BJ953"/>
      <c r="BK953"/>
      <c r="BL953"/>
      <c r="BM953"/>
      <c r="BN953"/>
    </row>
    <row r="954" spans="1:66" x14ac:dyDescent="0.2">
      <c r="A954" s="378"/>
      <c r="B954" s="378"/>
      <c r="C954" s="378"/>
      <c r="D954" s="669"/>
      <c r="E954" s="378"/>
      <c r="F954" s="378"/>
      <c r="G954" s="378"/>
      <c r="H954" s="378"/>
      <c r="I954" s="378"/>
      <c r="J954" s="378"/>
      <c r="K954" s="378"/>
      <c r="L954" s="671"/>
      <c r="M954" s="671"/>
      <c r="N954" s="671"/>
      <c r="O954" s="671"/>
      <c r="P954" s="671"/>
      <c r="Q954" s="671"/>
      <c r="R954" s="378"/>
      <c r="S954" s="378"/>
      <c r="T954" s="661"/>
      <c r="U954" s="624"/>
      <c r="V954" s="378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/>
      <c r="BE954"/>
      <c r="BF954"/>
      <c r="BG954"/>
      <c r="BH954"/>
      <c r="BI954"/>
      <c r="BJ954"/>
      <c r="BK954"/>
      <c r="BL954"/>
      <c r="BM954"/>
      <c r="BN954"/>
    </row>
    <row r="955" spans="1:66" x14ac:dyDescent="0.2">
      <c r="A955" s="378"/>
      <c r="B955" s="378"/>
      <c r="C955" s="378"/>
      <c r="D955" s="669"/>
      <c r="E955" s="378"/>
      <c r="F955" s="378"/>
      <c r="G955" s="378"/>
      <c r="H955" s="378"/>
      <c r="I955" s="378"/>
      <c r="J955" s="378"/>
      <c r="K955" s="378"/>
      <c r="L955" s="671"/>
      <c r="M955" s="671"/>
      <c r="N955" s="671"/>
      <c r="O955" s="671"/>
      <c r="P955" s="671"/>
      <c r="Q955" s="671"/>
      <c r="R955" s="378"/>
      <c r="S955" s="378"/>
      <c r="T955" s="661"/>
      <c r="U955" s="624"/>
      <c r="V955" s="378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  <c r="BC955"/>
      <c r="BD955"/>
      <c r="BE955"/>
      <c r="BF955"/>
      <c r="BG955"/>
      <c r="BH955"/>
      <c r="BI955"/>
      <c r="BJ955"/>
      <c r="BK955"/>
      <c r="BL955"/>
      <c r="BM955"/>
      <c r="BN955"/>
    </row>
    <row r="956" spans="1:66" x14ac:dyDescent="0.2">
      <c r="A956" s="378"/>
      <c r="B956" s="378"/>
      <c r="C956" s="378"/>
      <c r="D956" s="669"/>
      <c r="E956" s="378"/>
      <c r="F956" s="378"/>
      <c r="G956" s="378"/>
      <c r="H956" s="378"/>
      <c r="I956" s="378"/>
      <c r="J956" s="378"/>
      <c r="K956" s="378"/>
      <c r="L956" s="671"/>
      <c r="M956" s="671"/>
      <c r="N956" s="671"/>
      <c r="O956" s="671"/>
      <c r="P956" s="671"/>
      <c r="Q956" s="671"/>
      <c r="R956" s="378"/>
      <c r="S956" s="378"/>
      <c r="T956" s="661"/>
      <c r="U956" s="624"/>
      <c r="V956" s="378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  <c r="BC956"/>
      <c r="BD956"/>
      <c r="BE956"/>
      <c r="BF956"/>
      <c r="BG956"/>
      <c r="BH956"/>
      <c r="BI956"/>
      <c r="BJ956"/>
      <c r="BK956"/>
      <c r="BL956"/>
      <c r="BM956"/>
      <c r="BN956"/>
    </row>
    <row r="957" spans="1:66" x14ac:dyDescent="0.2">
      <c r="A957" s="378"/>
      <c r="B957" s="378"/>
      <c r="C957" s="378"/>
      <c r="D957" s="669"/>
      <c r="E957" s="378"/>
      <c r="F957" s="378"/>
      <c r="G957" s="378"/>
      <c r="H957" s="378"/>
      <c r="I957" s="378"/>
      <c r="J957" s="378"/>
      <c r="K957" s="378"/>
      <c r="L957" s="671"/>
      <c r="M957" s="671"/>
      <c r="N957" s="671"/>
      <c r="O957" s="671"/>
      <c r="P957" s="671"/>
      <c r="Q957" s="671"/>
      <c r="R957" s="378"/>
      <c r="S957" s="378"/>
      <c r="T957" s="661"/>
      <c r="U957" s="624"/>
      <c r="V957" s="378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  <c r="BC957"/>
      <c r="BD957"/>
      <c r="BE957"/>
      <c r="BF957"/>
      <c r="BG957"/>
      <c r="BH957"/>
      <c r="BI957"/>
      <c r="BJ957"/>
      <c r="BK957"/>
      <c r="BL957"/>
      <c r="BM957"/>
      <c r="BN957"/>
    </row>
    <row r="958" spans="1:66" x14ac:dyDescent="0.2">
      <c r="A958" s="378"/>
      <c r="B958" s="378"/>
      <c r="C958" s="378"/>
      <c r="D958" s="669"/>
      <c r="E958" s="378"/>
      <c r="F958" s="378"/>
      <c r="G958" s="378"/>
      <c r="H958" s="378"/>
      <c r="I958" s="378"/>
      <c r="J958" s="378"/>
      <c r="K958" s="378"/>
      <c r="L958" s="671"/>
      <c r="M958" s="671"/>
      <c r="N958" s="671"/>
      <c r="O958" s="671"/>
      <c r="P958" s="671"/>
      <c r="Q958" s="671"/>
      <c r="R958" s="378"/>
      <c r="S958" s="378"/>
      <c r="T958" s="661"/>
      <c r="U958" s="624"/>
      <c r="V958" s="37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  <c r="BC958"/>
      <c r="BD958"/>
      <c r="BE958"/>
      <c r="BF958"/>
      <c r="BG958"/>
      <c r="BH958"/>
      <c r="BI958"/>
      <c r="BJ958"/>
      <c r="BK958"/>
      <c r="BL958"/>
      <c r="BM958"/>
      <c r="BN958"/>
    </row>
    <row r="959" spans="1:66" x14ac:dyDescent="0.2">
      <c r="A959" s="378"/>
      <c r="B959" s="378"/>
      <c r="C959" s="378"/>
      <c r="D959" s="669"/>
      <c r="E959" s="378"/>
      <c r="F959" s="378"/>
      <c r="G959" s="378"/>
      <c r="H959" s="378"/>
      <c r="I959" s="378"/>
      <c r="J959" s="378"/>
      <c r="K959" s="378"/>
      <c r="L959" s="671"/>
      <c r="M959" s="671"/>
      <c r="N959" s="671"/>
      <c r="O959" s="671"/>
      <c r="P959" s="671"/>
      <c r="Q959" s="671"/>
      <c r="R959" s="378"/>
      <c r="S959" s="378"/>
      <c r="T959" s="661"/>
      <c r="U959" s="624"/>
      <c r="V959" s="378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  <c r="BC959"/>
      <c r="BD959"/>
      <c r="BE959"/>
      <c r="BF959"/>
      <c r="BG959"/>
      <c r="BH959"/>
      <c r="BI959"/>
      <c r="BJ959"/>
      <c r="BK959"/>
      <c r="BL959"/>
      <c r="BM959"/>
      <c r="BN959"/>
    </row>
    <row r="960" spans="1:66" x14ac:dyDescent="0.2">
      <c r="A960" s="378"/>
      <c r="B960" s="378"/>
      <c r="C960" s="378"/>
      <c r="D960" s="669"/>
      <c r="E960" s="378"/>
      <c r="F960" s="378"/>
      <c r="G960" s="378"/>
      <c r="H960" s="378"/>
      <c r="I960" s="378"/>
      <c r="J960" s="378"/>
      <c r="K960" s="378"/>
      <c r="L960" s="671"/>
      <c r="M960" s="671"/>
      <c r="N960" s="671"/>
      <c r="O960" s="671"/>
      <c r="P960" s="671"/>
      <c r="Q960" s="671"/>
      <c r="R960" s="378"/>
      <c r="S960" s="378"/>
      <c r="T960" s="661"/>
      <c r="U960" s="624"/>
      <c r="V960" s="378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  <c r="BC960"/>
      <c r="BD960"/>
      <c r="BE960"/>
      <c r="BF960"/>
      <c r="BG960"/>
      <c r="BH960"/>
      <c r="BI960"/>
      <c r="BJ960"/>
      <c r="BK960"/>
      <c r="BL960"/>
      <c r="BM960"/>
      <c r="BN960"/>
    </row>
    <row r="961" spans="1:66" x14ac:dyDescent="0.2">
      <c r="A961" s="378"/>
      <c r="B961" s="378"/>
      <c r="C961" s="378"/>
      <c r="D961" s="669"/>
      <c r="E961" s="378"/>
      <c r="F961" s="378"/>
      <c r="G961" s="378"/>
      <c r="H961" s="378"/>
      <c r="I961" s="378"/>
      <c r="J961" s="378"/>
      <c r="K961" s="378"/>
      <c r="L961" s="671"/>
      <c r="M961" s="671"/>
      <c r="N961" s="671"/>
      <c r="O961" s="671"/>
      <c r="P961" s="671"/>
      <c r="Q961" s="671"/>
      <c r="R961" s="378"/>
      <c r="S961" s="378"/>
      <c r="T961" s="661"/>
      <c r="U961" s="624"/>
      <c r="V961" s="378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  <c r="BC961"/>
      <c r="BD961"/>
      <c r="BE961"/>
      <c r="BF961"/>
      <c r="BG961"/>
      <c r="BH961"/>
      <c r="BI961"/>
      <c r="BJ961"/>
      <c r="BK961"/>
      <c r="BL961"/>
      <c r="BM961"/>
      <c r="BN961"/>
    </row>
    <row r="962" spans="1:66" x14ac:dyDescent="0.2">
      <c r="A962" s="378"/>
      <c r="B962" s="378"/>
      <c r="C962" s="378"/>
      <c r="D962" s="669"/>
      <c r="E962" s="378"/>
      <c r="F962" s="378"/>
      <c r="G962" s="378"/>
      <c r="H962" s="378"/>
      <c r="I962" s="378"/>
      <c r="J962" s="378"/>
      <c r="K962" s="378"/>
      <c r="L962" s="671"/>
      <c r="M962" s="671"/>
      <c r="N962" s="671"/>
      <c r="O962" s="671"/>
      <c r="P962" s="671"/>
      <c r="Q962" s="671"/>
      <c r="R962" s="378"/>
      <c r="S962" s="378"/>
      <c r="T962" s="661"/>
      <c r="U962" s="624"/>
      <c r="V962" s="378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  <c r="AV962"/>
      <c r="AW962"/>
      <c r="AX962"/>
      <c r="AY962"/>
      <c r="AZ962"/>
      <c r="BA962"/>
      <c r="BB962"/>
      <c r="BC962"/>
      <c r="BD962"/>
      <c r="BE962"/>
      <c r="BF962"/>
      <c r="BG962"/>
      <c r="BH962"/>
      <c r="BI962"/>
      <c r="BJ962"/>
      <c r="BK962"/>
      <c r="BL962"/>
      <c r="BM962"/>
      <c r="BN962"/>
    </row>
    <row r="963" spans="1:66" x14ac:dyDescent="0.2">
      <c r="A963" s="378"/>
      <c r="B963" s="378"/>
      <c r="C963" s="378"/>
      <c r="D963" s="669"/>
      <c r="E963" s="378"/>
      <c r="F963" s="378"/>
      <c r="G963" s="378"/>
      <c r="H963" s="378"/>
      <c r="I963" s="378"/>
      <c r="J963" s="378"/>
      <c r="K963" s="378"/>
      <c r="L963" s="671"/>
      <c r="M963" s="671"/>
      <c r="N963" s="671"/>
      <c r="O963" s="671"/>
      <c r="P963" s="671"/>
      <c r="Q963" s="671"/>
      <c r="R963" s="378"/>
      <c r="S963" s="378"/>
      <c r="T963" s="661"/>
      <c r="U963" s="624"/>
      <c r="V963" s="378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  <c r="AV963"/>
      <c r="AW963"/>
      <c r="AX963"/>
      <c r="AY963"/>
      <c r="AZ963"/>
      <c r="BA963"/>
      <c r="BB963"/>
      <c r="BC963"/>
      <c r="BD963"/>
      <c r="BE963"/>
      <c r="BF963"/>
      <c r="BG963"/>
      <c r="BH963"/>
      <c r="BI963"/>
      <c r="BJ963"/>
      <c r="BK963"/>
      <c r="BL963"/>
      <c r="BM963"/>
      <c r="BN963"/>
    </row>
    <row r="964" spans="1:66" x14ac:dyDescent="0.2">
      <c r="A964" s="378"/>
      <c r="B964" s="378"/>
      <c r="C964" s="378"/>
      <c r="D964" s="669"/>
      <c r="E964" s="378"/>
      <c r="F964" s="378"/>
      <c r="G964" s="378"/>
      <c r="H964" s="378"/>
      <c r="I964" s="378"/>
      <c r="J964" s="378"/>
      <c r="K964" s="378"/>
      <c r="L964" s="671"/>
      <c r="M964" s="671"/>
      <c r="N964" s="671"/>
      <c r="O964" s="671"/>
      <c r="P964" s="671"/>
      <c r="Q964" s="671"/>
      <c r="R964" s="378"/>
      <c r="S964" s="378"/>
      <c r="T964" s="661"/>
      <c r="U964" s="624"/>
      <c r="V964" s="378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/>
      <c r="BE964"/>
      <c r="BF964"/>
      <c r="BG964"/>
      <c r="BH964"/>
      <c r="BI964"/>
      <c r="BJ964"/>
      <c r="BK964"/>
      <c r="BL964"/>
      <c r="BM964"/>
      <c r="BN964"/>
    </row>
    <row r="965" spans="1:66" x14ac:dyDescent="0.2">
      <c r="A965" s="378"/>
      <c r="B965" s="378"/>
      <c r="C965" s="378"/>
      <c r="D965" s="669"/>
      <c r="E965" s="378"/>
      <c r="F965" s="378"/>
      <c r="G965" s="378"/>
      <c r="H965" s="378"/>
      <c r="I965" s="378"/>
      <c r="J965" s="378"/>
      <c r="K965" s="378"/>
      <c r="L965" s="671"/>
      <c r="M965" s="671"/>
      <c r="N965" s="671"/>
      <c r="O965" s="671"/>
      <c r="P965" s="671"/>
      <c r="Q965" s="671"/>
      <c r="R965" s="378"/>
      <c r="S965" s="378"/>
      <c r="T965" s="661"/>
      <c r="U965" s="624"/>
      <c r="V965" s="378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/>
      <c r="BE965"/>
      <c r="BF965"/>
      <c r="BG965"/>
      <c r="BH965"/>
      <c r="BI965"/>
      <c r="BJ965"/>
      <c r="BK965"/>
      <c r="BL965"/>
      <c r="BM965"/>
      <c r="BN965"/>
    </row>
    <row r="966" spans="1:66" x14ac:dyDescent="0.2">
      <c r="A966" s="378"/>
      <c r="B966" s="378"/>
      <c r="C966" s="378"/>
      <c r="D966" s="669"/>
      <c r="E966" s="378"/>
      <c r="F966" s="378"/>
      <c r="G966" s="378"/>
      <c r="H966" s="378"/>
      <c r="I966" s="378"/>
      <c r="J966" s="378"/>
      <c r="K966" s="378"/>
      <c r="L966" s="671"/>
      <c r="M966" s="671"/>
      <c r="N966" s="671"/>
      <c r="O966" s="671"/>
      <c r="P966" s="671"/>
      <c r="Q966" s="671"/>
      <c r="R966" s="378"/>
      <c r="S966" s="378"/>
      <c r="T966" s="661"/>
      <c r="U966" s="624"/>
      <c r="V966" s="378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/>
      <c r="BE966"/>
      <c r="BF966"/>
      <c r="BG966"/>
      <c r="BH966"/>
      <c r="BI966"/>
      <c r="BJ966"/>
      <c r="BK966"/>
      <c r="BL966"/>
      <c r="BM966"/>
      <c r="BN966"/>
    </row>
    <row r="967" spans="1:66" x14ac:dyDescent="0.2">
      <c r="A967" s="378"/>
      <c r="B967" s="378"/>
      <c r="C967" s="378"/>
      <c r="D967" s="669"/>
      <c r="E967" s="378"/>
      <c r="F967" s="378"/>
      <c r="G967" s="378"/>
      <c r="H967" s="378"/>
      <c r="I967" s="378"/>
      <c r="J967" s="378"/>
      <c r="K967" s="378"/>
      <c r="L967" s="671"/>
      <c r="M967" s="671"/>
      <c r="N967" s="671"/>
      <c r="O967" s="671"/>
      <c r="P967" s="671"/>
      <c r="Q967" s="671"/>
      <c r="R967" s="378"/>
      <c r="S967" s="378"/>
      <c r="T967" s="661"/>
      <c r="U967" s="624"/>
      <c r="V967" s="378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/>
      <c r="BE967"/>
      <c r="BF967"/>
      <c r="BG967"/>
      <c r="BH967"/>
      <c r="BI967"/>
      <c r="BJ967"/>
      <c r="BK967"/>
      <c r="BL967"/>
      <c r="BM967"/>
      <c r="BN967"/>
    </row>
  </sheetData>
  <autoFilter ref="A7:V672"/>
  <mergeCells count="105">
    <mergeCell ref="P4:Q5"/>
    <mergeCell ref="R4:R5"/>
    <mergeCell ref="S4:S5"/>
    <mergeCell ref="T4:T5"/>
    <mergeCell ref="U4:U5"/>
    <mergeCell ref="V4:V6"/>
    <mergeCell ref="C2:O2"/>
    <mergeCell ref="A4:A6"/>
    <mergeCell ref="B4:B6"/>
    <mergeCell ref="C4:C5"/>
    <mergeCell ref="D4:I4"/>
    <mergeCell ref="J4:K5"/>
    <mergeCell ref="L4:M5"/>
    <mergeCell ref="N4:O5"/>
    <mergeCell ref="A129:B129"/>
    <mergeCell ref="A240:B240"/>
    <mergeCell ref="A241:B241"/>
    <mergeCell ref="A242:B242"/>
    <mergeCell ref="A250:B250"/>
    <mergeCell ref="A256:B256"/>
    <mergeCell ref="A8:B8"/>
    <mergeCell ref="A9:B9"/>
    <mergeCell ref="A12:B12"/>
    <mergeCell ref="A15:B15"/>
    <mergeCell ref="A18:B18"/>
    <mergeCell ref="A74:B74"/>
    <mergeCell ref="A270:B270"/>
    <mergeCell ref="A271:B271"/>
    <mergeCell ref="A284:B284"/>
    <mergeCell ref="A291:B291"/>
    <mergeCell ref="A304:B304"/>
    <mergeCell ref="A305:B305"/>
    <mergeCell ref="A261:B261"/>
    <mergeCell ref="A262:B262"/>
    <mergeCell ref="A263:B263"/>
    <mergeCell ref="A265:B265"/>
    <mergeCell ref="A267:B267"/>
    <mergeCell ref="A269:B269"/>
    <mergeCell ref="A396:B396"/>
    <mergeCell ref="A401:B401"/>
    <mergeCell ref="A402:B402"/>
    <mergeCell ref="A403:B403"/>
    <mergeCell ref="A415:B415"/>
    <mergeCell ref="A423:B423"/>
    <mergeCell ref="A384:B384"/>
    <mergeCell ref="A388:B388"/>
    <mergeCell ref="A306:B306"/>
    <mergeCell ref="A317:B317"/>
    <mergeCell ref="A383:B383"/>
    <mergeCell ref="A382:B382"/>
    <mergeCell ref="A377:B377"/>
    <mergeCell ref="A372:B372"/>
    <mergeCell ref="A363:B363"/>
    <mergeCell ref="A362:B362"/>
    <mergeCell ref="A361:B361"/>
    <mergeCell ref="A335:B335"/>
    <mergeCell ref="A516:B516"/>
    <mergeCell ref="A519:B519"/>
    <mergeCell ref="A437:B437"/>
    <mergeCell ref="A438:B438"/>
    <mergeCell ref="A451:B451"/>
    <mergeCell ref="A463:B463"/>
    <mergeCell ref="A475:B475"/>
    <mergeCell ref="A476:B476"/>
    <mergeCell ref="A428:B428"/>
    <mergeCell ref="A429:B429"/>
    <mergeCell ref="A430:B430"/>
    <mergeCell ref="A432:B432"/>
    <mergeCell ref="A434:B434"/>
    <mergeCell ref="A436:B436"/>
    <mergeCell ref="A669:B669"/>
    <mergeCell ref="A671:B671"/>
    <mergeCell ref="A672:B672"/>
    <mergeCell ref="A673:B673"/>
    <mergeCell ref="A674:B674"/>
    <mergeCell ref="A603:B603"/>
    <mergeCell ref="A621:B621"/>
    <mergeCell ref="A645:B645"/>
    <mergeCell ref="A659:B659"/>
    <mergeCell ref="A660:B660"/>
    <mergeCell ref="A661:B661"/>
    <mergeCell ref="A667:B667"/>
    <mergeCell ref="A545:B545"/>
    <mergeCell ref="A546:B546"/>
    <mergeCell ref="A566:B566"/>
    <mergeCell ref="A575:B575"/>
    <mergeCell ref="A601:B601"/>
    <mergeCell ref="A602:B602"/>
    <mergeCell ref="A531:B531"/>
    <mergeCell ref="A536:B536"/>
    <mergeCell ref="A537:B537"/>
    <mergeCell ref="A538:B538"/>
    <mergeCell ref="A540:B540"/>
    <mergeCell ref="A544:B544"/>
    <mergeCell ref="A542:B542"/>
    <mergeCell ref="A522:B522"/>
    <mergeCell ref="A523:B523"/>
    <mergeCell ref="A524:B524"/>
    <mergeCell ref="A526:B526"/>
    <mergeCell ref="A477:B477"/>
    <mergeCell ref="A494:B494"/>
    <mergeCell ref="A504:B504"/>
    <mergeCell ref="A510:B510"/>
    <mergeCell ref="A511:B511"/>
    <mergeCell ref="A512:B512"/>
  </mergeCells>
  <pageMargins left="0.70866141732283472" right="0.70866141732283472" top="0.74803149606299213" bottom="0.74803149606299213" header="0.31496062992125984" footer="0.31496062992125984"/>
  <pageSetup paperSize="9" scale="2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S103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44" sqref="C44"/>
    </sheetView>
  </sheetViews>
  <sheetFormatPr defaultRowHeight="12.75" x14ac:dyDescent="0.2"/>
  <cols>
    <col min="1" max="1" width="4.83203125" style="43" customWidth="1"/>
    <col min="2" max="2" width="79.83203125" customWidth="1"/>
    <col min="3" max="5" width="15.83203125" customWidth="1"/>
    <col min="6" max="6" width="20.1640625" style="61" customWidth="1"/>
    <col min="7" max="8" width="9.6640625" customWidth="1"/>
    <col min="9" max="9" width="19.83203125" customWidth="1"/>
    <col min="10" max="10" width="16" style="43" customWidth="1"/>
    <col min="11" max="11" width="27.83203125" customWidth="1"/>
    <col min="12" max="12" width="11.5" customWidth="1"/>
    <col min="13" max="13" width="17.1640625" customWidth="1"/>
    <col min="14" max="14" width="14.1640625" customWidth="1"/>
    <col min="15" max="15" width="16.83203125" customWidth="1"/>
    <col min="16" max="16" width="19.83203125" customWidth="1"/>
  </cols>
  <sheetData>
    <row r="1" spans="1:19" ht="12.75" customHeight="1" x14ac:dyDescent="0.2">
      <c r="A1" s="86"/>
      <c r="B1" s="40" t="s">
        <v>110</v>
      </c>
      <c r="C1" s="39"/>
      <c r="D1" s="39"/>
      <c r="E1" s="39"/>
      <c r="F1" s="62"/>
      <c r="G1" s="39"/>
      <c r="H1" s="39"/>
      <c r="I1" s="39"/>
    </row>
    <row r="2" spans="1:19" x14ac:dyDescent="0.2">
      <c r="A2" s="33"/>
      <c r="B2" s="31"/>
      <c r="C2" s="32"/>
      <c r="D2" s="32"/>
      <c r="E2" s="35"/>
      <c r="F2" s="63"/>
      <c r="G2" s="31"/>
      <c r="H2" s="31"/>
      <c r="I2" s="33"/>
      <c r="J2" s="32"/>
    </row>
    <row r="3" spans="1:19" ht="12.75" customHeight="1" x14ac:dyDescent="0.2">
      <c r="A3" s="608" t="s">
        <v>1</v>
      </c>
      <c r="B3" s="608" t="s">
        <v>63</v>
      </c>
      <c r="C3" s="609" t="s">
        <v>96</v>
      </c>
      <c r="D3" s="609" t="s">
        <v>97</v>
      </c>
      <c r="E3" s="30"/>
      <c r="F3" s="608" t="s">
        <v>98</v>
      </c>
      <c r="G3" s="608"/>
      <c r="H3" s="608"/>
      <c r="I3" s="608"/>
      <c r="J3" s="609" t="s">
        <v>99</v>
      </c>
    </row>
    <row r="4" spans="1:19" ht="87" customHeight="1" x14ac:dyDescent="0.2">
      <c r="A4" s="608"/>
      <c r="B4" s="608"/>
      <c r="C4" s="609"/>
      <c r="D4" s="609"/>
      <c r="E4" s="30" t="s">
        <v>112</v>
      </c>
      <c r="F4" s="106" t="s">
        <v>14</v>
      </c>
      <c r="G4" s="114" t="s">
        <v>16</v>
      </c>
      <c r="H4" s="114" t="s">
        <v>17</v>
      </c>
      <c r="I4" s="113" t="s">
        <v>18</v>
      </c>
      <c r="J4" s="609"/>
    </row>
    <row r="5" spans="1:19" x14ac:dyDescent="0.2">
      <c r="A5" s="608"/>
      <c r="B5" s="608"/>
      <c r="C5" s="30" t="s">
        <v>64</v>
      </c>
      <c r="D5" s="609"/>
      <c r="E5" s="30"/>
      <c r="F5" s="64" t="s">
        <v>21</v>
      </c>
      <c r="G5" s="89" t="s">
        <v>21</v>
      </c>
      <c r="H5" s="89" t="s">
        <v>21</v>
      </c>
      <c r="I5" s="29" t="s">
        <v>21</v>
      </c>
      <c r="J5" s="609"/>
    </row>
    <row r="6" spans="1:19" ht="12.75" customHeight="1" x14ac:dyDescent="0.2">
      <c r="A6" s="89"/>
      <c r="B6" s="89" t="s">
        <v>167</v>
      </c>
      <c r="C6" s="30"/>
      <c r="D6" s="30"/>
      <c r="E6" s="30"/>
      <c r="F6" s="107"/>
      <c r="G6" s="116"/>
      <c r="H6" s="116"/>
      <c r="I6" s="115"/>
      <c r="J6" s="30"/>
    </row>
    <row r="7" spans="1:19" ht="12.75" customHeight="1" x14ac:dyDescent="0.2">
      <c r="A7" s="610" t="s">
        <v>1800</v>
      </c>
      <c r="B7" s="610"/>
      <c r="C7" s="219">
        <f>C8+C9+C10+C11+C12+C13</f>
        <v>236</v>
      </c>
      <c r="D7" s="219"/>
      <c r="E7" s="219"/>
      <c r="F7" s="217">
        <f>F8+F9+F10+F11+F12+F13</f>
        <v>752078901.38999999</v>
      </c>
      <c r="G7" s="217"/>
      <c r="H7" s="217"/>
      <c r="I7" s="217">
        <f>I8+I9+I10+I11+I12+I13</f>
        <v>752078901.38999999</v>
      </c>
      <c r="J7" s="219"/>
    </row>
    <row r="8" spans="1:19" ht="12.75" customHeight="1" x14ac:dyDescent="0.2">
      <c r="A8" s="227"/>
      <c r="B8" s="228" t="s">
        <v>1090</v>
      </c>
      <c r="C8" s="224">
        <f>SUM(C15:C37)</f>
        <v>81</v>
      </c>
      <c r="D8" s="224"/>
      <c r="E8" s="245" t="s">
        <v>114</v>
      </c>
      <c r="F8" s="221">
        <f>SUM(F15:F37)</f>
        <v>252578901.39000002</v>
      </c>
      <c r="G8" s="229"/>
      <c r="H8" s="229"/>
      <c r="I8" s="221">
        <f>SUM(I15:I37)</f>
        <v>252578901.39000002</v>
      </c>
      <c r="J8" s="245">
        <v>2025</v>
      </c>
    </row>
    <row r="9" spans="1:19" ht="12.75" customHeight="1" x14ac:dyDescent="0.2">
      <c r="A9" s="237"/>
      <c r="B9" s="238" t="s">
        <v>1091</v>
      </c>
      <c r="C9" s="240">
        <f>C99</f>
        <v>3</v>
      </c>
      <c r="D9" s="240"/>
      <c r="E9" s="243" t="s">
        <v>113</v>
      </c>
      <c r="F9" s="241">
        <f>F99</f>
        <v>9000000</v>
      </c>
      <c r="G9" s="242"/>
      <c r="H9" s="242"/>
      <c r="I9" s="241">
        <f>I99</f>
        <v>9000000</v>
      </c>
      <c r="J9" s="243">
        <v>2025</v>
      </c>
    </row>
    <row r="10" spans="1:19" ht="12.75" customHeight="1" x14ac:dyDescent="0.2">
      <c r="A10" s="227"/>
      <c r="B10" s="228" t="s">
        <v>1094</v>
      </c>
      <c r="C10" s="230">
        <f>C59+C86+C94</f>
        <v>75</v>
      </c>
      <c r="D10" s="224"/>
      <c r="E10" s="245" t="s">
        <v>114</v>
      </c>
      <c r="F10" s="221">
        <f>F59+F86+F94</f>
        <v>240000000</v>
      </c>
      <c r="G10" s="221"/>
      <c r="H10" s="221"/>
      <c r="I10" s="221">
        <f>F10</f>
        <v>240000000</v>
      </c>
      <c r="J10" s="245">
        <v>2026</v>
      </c>
    </row>
    <row r="11" spans="1:19" ht="12.75" customHeight="1" x14ac:dyDescent="0.2">
      <c r="A11" s="237"/>
      <c r="B11" s="238" t="s">
        <v>1095</v>
      </c>
      <c r="C11" s="239">
        <v>0</v>
      </c>
      <c r="D11" s="240"/>
      <c r="E11" s="243" t="s">
        <v>113</v>
      </c>
      <c r="F11" s="241">
        <v>0</v>
      </c>
      <c r="G11" s="241"/>
      <c r="H11" s="241"/>
      <c r="I11" s="241">
        <v>0</v>
      </c>
      <c r="J11" s="243">
        <v>2026</v>
      </c>
    </row>
    <row r="12" spans="1:19" x14ac:dyDescent="0.2">
      <c r="A12" s="227"/>
      <c r="B12" s="228" t="s">
        <v>1097</v>
      </c>
      <c r="C12" s="224">
        <f>C81</f>
        <v>77</v>
      </c>
      <c r="D12" s="224"/>
      <c r="E12" s="245" t="s">
        <v>114</v>
      </c>
      <c r="F12" s="221">
        <f>F81</f>
        <v>250500000</v>
      </c>
      <c r="G12" s="221"/>
      <c r="H12" s="221"/>
      <c r="I12" s="221">
        <f>F12</f>
        <v>250500000</v>
      </c>
      <c r="J12" s="245">
        <v>2027</v>
      </c>
    </row>
    <row r="13" spans="1:19" x14ac:dyDescent="0.2">
      <c r="A13" s="237"/>
      <c r="B13" s="238" t="s">
        <v>1098</v>
      </c>
      <c r="C13" s="239">
        <v>0</v>
      </c>
      <c r="D13" s="240"/>
      <c r="E13" s="243" t="s">
        <v>113</v>
      </c>
      <c r="F13" s="241">
        <v>0</v>
      </c>
      <c r="G13" s="244"/>
      <c r="H13" s="244"/>
      <c r="I13" s="241">
        <v>0</v>
      </c>
      <c r="J13" s="243">
        <v>2027</v>
      </c>
    </row>
    <row r="14" spans="1:19" ht="12.75" customHeight="1" x14ac:dyDescent="0.2">
      <c r="A14" s="592" t="s">
        <v>56</v>
      </c>
      <c r="B14" s="592"/>
      <c r="C14" s="30"/>
      <c r="D14" s="30"/>
      <c r="E14" s="30"/>
      <c r="F14" s="64"/>
      <c r="G14" s="117"/>
      <c r="H14" s="117"/>
      <c r="I14" s="29"/>
      <c r="J14" s="30"/>
    </row>
    <row r="15" spans="1:19" ht="12.75" customHeight="1" x14ac:dyDescent="0.2">
      <c r="A15" s="562">
        <v>1</v>
      </c>
      <c r="B15" s="80" t="s">
        <v>1655</v>
      </c>
      <c r="C15" s="561">
        <v>4</v>
      </c>
      <c r="D15" s="561" t="s">
        <v>139</v>
      </c>
      <c r="E15" s="561" t="s">
        <v>114</v>
      </c>
      <c r="F15" s="317">
        <v>12800000</v>
      </c>
      <c r="G15" s="45">
        <v>0</v>
      </c>
      <c r="H15" s="45">
        <v>0</v>
      </c>
      <c r="I15" s="162">
        <f t="shared" ref="I15" si="0">F15</f>
        <v>12800000</v>
      </c>
      <c r="J15" s="558">
        <v>2025</v>
      </c>
      <c r="K15" s="164"/>
      <c r="L15" s="155"/>
      <c r="M15" s="155"/>
      <c r="N15" s="155"/>
      <c r="P15" s="212"/>
      <c r="Q15" s="212"/>
      <c r="R15" s="212"/>
      <c r="S15" s="212"/>
    </row>
    <row r="16" spans="1:19" ht="12.75" customHeight="1" x14ac:dyDescent="0.2">
      <c r="A16" s="562">
        <v>2</v>
      </c>
      <c r="B16" s="80" t="s">
        <v>1656</v>
      </c>
      <c r="C16" s="561">
        <v>4</v>
      </c>
      <c r="D16" s="561" t="s">
        <v>1275</v>
      </c>
      <c r="E16" s="561" t="s">
        <v>114</v>
      </c>
      <c r="F16" s="317">
        <v>12800000</v>
      </c>
      <c r="G16" s="45">
        <v>0</v>
      </c>
      <c r="H16" s="45">
        <v>0</v>
      </c>
      <c r="I16" s="162">
        <f>F16</f>
        <v>12800000</v>
      </c>
      <c r="J16" s="558">
        <v>2025</v>
      </c>
      <c r="K16" s="164"/>
      <c r="L16" s="155"/>
      <c r="M16" s="155"/>
      <c r="N16" s="155"/>
      <c r="P16" s="212"/>
      <c r="Q16" s="212"/>
      <c r="R16" s="212"/>
      <c r="S16" s="212"/>
    </row>
    <row r="17" spans="1:19" ht="12.75" customHeight="1" x14ac:dyDescent="0.2">
      <c r="A17" s="562">
        <v>3</v>
      </c>
      <c r="B17" s="80" t="s">
        <v>1657</v>
      </c>
      <c r="C17" s="561">
        <v>4</v>
      </c>
      <c r="D17" s="561" t="s">
        <v>133</v>
      </c>
      <c r="E17" s="561" t="s">
        <v>114</v>
      </c>
      <c r="F17" s="317">
        <v>12800000</v>
      </c>
      <c r="G17" s="45">
        <v>0</v>
      </c>
      <c r="H17" s="45">
        <v>0</v>
      </c>
      <c r="I17" s="162">
        <f t="shared" ref="I17:I20" si="1">F17</f>
        <v>12800000</v>
      </c>
      <c r="J17" s="558">
        <v>2025</v>
      </c>
      <c r="K17" s="164"/>
      <c r="L17" s="155"/>
      <c r="M17" s="155"/>
      <c r="N17" s="155"/>
      <c r="P17" s="212"/>
      <c r="Q17" s="212"/>
      <c r="R17" s="212"/>
      <c r="S17" s="212"/>
    </row>
    <row r="18" spans="1:19" ht="12.75" customHeight="1" x14ac:dyDescent="0.2">
      <c r="A18" s="562">
        <v>4</v>
      </c>
      <c r="B18" s="80" t="s">
        <v>1658</v>
      </c>
      <c r="C18" s="561">
        <v>4</v>
      </c>
      <c r="D18" s="561" t="s">
        <v>134</v>
      </c>
      <c r="E18" s="561" t="s">
        <v>114</v>
      </c>
      <c r="F18" s="317">
        <v>12800000</v>
      </c>
      <c r="G18" s="45">
        <v>0</v>
      </c>
      <c r="H18" s="45">
        <v>0</v>
      </c>
      <c r="I18" s="162">
        <f t="shared" si="1"/>
        <v>12800000</v>
      </c>
      <c r="J18" s="558">
        <v>2025</v>
      </c>
      <c r="K18" s="164"/>
      <c r="L18" s="155"/>
      <c r="M18" s="155"/>
      <c r="N18" s="155"/>
      <c r="P18" s="212"/>
      <c r="Q18" s="212"/>
      <c r="R18" s="212"/>
      <c r="S18" s="212"/>
    </row>
    <row r="19" spans="1:19" ht="12.75" customHeight="1" x14ac:dyDescent="0.2">
      <c r="A19" s="562">
        <v>5</v>
      </c>
      <c r="B19" s="80" t="s">
        <v>1659</v>
      </c>
      <c r="C19" s="561">
        <v>5</v>
      </c>
      <c r="D19" s="561" t="s">
        <v>1275</v>
      </c>
      <c r="E19" s="561" t="s">
        <v>114</v>
      </c>
      <c r="F19" s="318">
        <v>16000000</v>
      </c>
      <c r="G19" s="45">
        <v>0</v>
      </c>
      <c r="H19" s="45">
        <v>0</v>
      </c>
      <c r="I19" s="162">
        <f t="shared" si="1"/>
        <v>16000000</v>
      </c>
      <c r="J19" s="558">
        <v>2025</v>
      </c>
      <c r="K19" s="164"/>
      <c r="L19" s="155"/>
      <c r="M19" s="155"/>
      <c r="N19" s="155"/>
      <c r="P19" s="212"/>
      <c r="Q19" s="212"/>
      <c r="R19" s="212"/>
      <c r="S19" s="212"/>
    </row>
    <row r="20" spans="1:19" ht="12.75" customHeight="1" x14ac:dyDescent="0.2">
      <c r="A20" s="562">
        <v>6</v>
      </c>
      <c r="B20" s="360" t="s">
        <v>1660</v>
      </c>
      <c r="C20" s="561">
        <v>3</v>
      </c>
      <c r="D20" s="561" t="s">
        <v>111</v>
      </c>
      <c r="E20" s="561" t="s">
        <v>114</v>
      </c>
      <c r="F20" s="318">
        <v>9600000</v>
      </c>
      <c r="G20" s="45">
        <v>0</v>
      </c>
      <c r="H20" s="45">
        <v>0</v>
      </c>
      <c r="I20" s="162">
        <f t="shared" si="1"/>
        <v>9600000</v>
      </c>
      <c r="J20" s="558">
        <v>2025</v>
      </c>
      <c r="K20" s="164"/>
      <c r="L20" s="155"/>
      <c r="M20" s="155"/>
      <c r="N20" s="155"/>
      <c r="P20" s="212"/>
      <c r="Q20" s="212"/>
      <c r="R20" s="212"/>
      <c r="S20" s="212"/>
    </row>
    <row r="21" spans="1:19" ht="12.75" customHeight="1" x14ac:dyDescent="0.2">
      <c r="A21" s="562">
        <v>7</v>
      </c>
      <c r="B21" s="396" t="s">
        <v>1661</v>
      </c>
      <c r="C21" s="561">
        <v>6</v>
      </c>
      <c r="D21" s="561">
        <v>1984</v>
      </c>
      <c r="E21" s="561" t="s">
        <v>114</v>
      </c>
      <c r="F21" s="317">
        <v>19200000</v>
      </c>
      <c r="G21" s="45">
        <v>0</v>
      </c>
      <c r="H21" s="45">
        <v>0</v>
      </c>
      <c r="I21" s="162">
        <f>F21</f>
        <v>19200000</v>
      </c>
      <c r="J21" s="558">
        <v>2025</v>
      </c>
      <c r="K21" s="164"/>
      <c r="L21" s="155"/>
      <c r="M21" s="155"/>
      <c r="N21" s="155"/>
    </row>
    <row r="22" spans="1:19" ht="12.75" customHeight="1" x14ac:dyDescent="0.2">
      <c r="A22" s="562">
        <v>8</v>
      </c>
      <c r="B22" s="396" t="s">
        <v>1662</v>
      </c>
      <c r="C22" s="561">
        <v>4</v>
      </c>
      <c r="D22" s="561">
        <v>1990</v>
      </c>
      <c r="E22" s="561" t="s">
        <v>114</v>
      </c>
      <c r="F22" s="317">
        <v>12800000</v>
      </c>
      <c r="G22" s="45">
        <v>0</v>
      </c>
      <c r="H22" s="45">
        <v>0</v>
      </c>
      <c r="I22" s="162">
        <f t="shared" ref="I22" si="2">F22</f>
        <v>12800000</v>
      </c>
      <c r="J22" s="558">
        <v>2025</v>
      </c>
      <c r="K22" s="164"/>
      <c r="L22" s="155"/>
      <c r="M22" s="155"/>
      <c r="N22" s="155"/>
    </row>
    <row r="23" spans="1:19" ht="12.75" customHeight="1" x14ac:dyDescent="0.2">
      <c r="A23" s="562">
        <v>9</v>
      </c>
      <c r="B23" s="396" t="s">
        <v>1276</v>
      </c>
      <c r="C23" s="561">
        <v>2</v>
      </c>
      <c r="D23" s="561">
        <v>1995</v>
      </c>
      <c r="E23" s="561" t="s">
        <v>114</v>
      </c>
      <c r="F23" s="317">
        <v>5657561.3399999999</v>
      </c>
      <c r="G23" s="45">
        <v>0</v>
      </c>
      <c r="H23" s="45">
        <v>0</v>
      </c>
      <c r="I23" s="162">
        <f>F23</f>
        <v>5657561.3399999999</v>
      </c>
      <c r="J23" s="558">
        <v>2025</v>
      </c>
      <c r="K23" s="164"/>
      <c r="L23" s="155"/>
      <c r="M23" s="155"/>
      <c r="N23" s="155"/>
    </row>
    <row r="24" spans="1:19" ht="12.75" customHeight="1" x14ac:dyDescent="0.2">
      <c r="A24" s="562">
        <v>10</v>
      </c>
      <c r="B24" s="396" t="s">
        <v>1277</v>
      </c>
      <c r="C24" s="561">
        <v>2</v>
      </c>
      <c r="D24" s="561">
        <v>1996</v>
      </c>
      <c r="E24" s="561" t="s">
        <v>114</v>
      </c>
      <c r="F24" s="317">
        <v>6537687.0099999998</v>
      </c>
      <c r="G24" s="45">
        <v>0</v>
      </c>
      <c r="H24" s="45">
        <v>0</v>
      </c>
      <c r="I24" s="162">
        <f>F24</f>
        <v>6537687.0099999998</v>
      </c>
      <c r="J24" s="558">
        <v>2025</v>
      </c>
      <c r="K24" s="164"/>
      <c r="L24" s="155"/>
      <c r="M24" s="155"/>
      <c r="N24" s="155"/>
    </row>
    <row r="25" spans="1:19" ht="12.75" customHeight="1" x14ac:dyDescent="0.2">
      <c r="A25" s="562">
        <v>11</v>
      </c>
      <c r="B25" s="360" t="s">
        <v>1278</v>
      </c>
      <c r="C25" s="561">
        <v>4</v>
      </c>
      <c r="D25" s="561" t="s">
        <v>118</v>
      </c>
      <c r="E25" s="561" t="s">
        <v>114</v>
      </c>
      <c r="F25" s="317">
        <v>11381031.199999999</v>
      </c>
      <c r="G25" s="45">
        <v>0</v>
      </c>
      <c r="H25" s="45">
        <v>0</v>
      </c>
      <c r="I25" s="162">
        <f t="shared" ref="I25:I37" si="3">F25</f>
        <v>11381031.199999999</v>
      </c>
      <c r="J25" s="558">
        <v>2025</v>
      </c>
      <c r="K25" s="164"/>
      <c r="L25" s="155"/>
      <c r="M25" s="155"/>
      <c r="N25" s="155"/>
    </row>
    <row r="26" spans="1:19" ht="12.75" customHeight="1" x14ac:dyDescent="0.2">
      <c r="A26" s="562">
        <v>12</v>
      </c>
      <c r="B26" s="396" t="s">
        <v>1279</v>
      </c>
      <c r="C26" s="561">
        <v>2</v>
      </c>
      <c r="D26" s="561">
        <v>1989</v>
      </c>
      <c r="E26" s="561" t="s">
        <v>114</v>
      </c>
      <c r="F26" s="317">
        <v>6390065.0299999993</v>
      </c>
      <c r="G26" s="45">
        <v>0</v>
      </c>
      <c r="H26" s="45">
        <v>0</v>
      </c>
      <c r="I26" s="162">
        <f t="shared" si="3"/>
        <v>6390065.0299999993</v>
      </c>
      <c r="J26" s="558">
        <v>2025</v>
      </c>
      <c r="K26" s="164"/>
      <c r="L26" s="155"/>
      <c r="M26" s="155"/>
      <c r="N26" s="155"/>
    </row>
    <row r="27" spans="1:19" x14ac:dyDescent="0.2">
      <c r="A27" s="562">
        <v>13</v>
      </c>
      <c r="B27" s="396" t="s">
        <v>1663</v>
      </c>
      <c r="C27" s="561">
        <v>5</v>
      </c>
      <c r="D27" s="561">
        <v>1991</v>
      </c>
      <c r="E27" s="561" t="s">
        <v>114</v>
      </c>
      <c r="F27" s="211">
        <v>13859450.869999999</v>
      </c>
      <c r="G27" s="45">
        <v>0</v>
      </c>
      <c r="H27" s="45">
        <v>0</v>
      </c>
      <c r="I27" s="162">
        <f t="shared" si="3"/>
        <v>13859450.869999999</v>
      </c>
      <c r="J27" s="558">
        <v>2025</v>
      </c>
      <c r="K27" s="163"/>
      <c r="L27" s="155"/>
      <c r="M27" s="155"/>
      <c r="N27" s="155"/>
    </row>
    <row r="28" spans="1:19" x14ac:dyDescent="0.2">
      <c r="A28" s="562">
        <v>14</v>
      </c>
      <c r="B28" s="396" t="s">
        <v>1664</v>
      </c>
      <c r="C28" s="561">
        <v>3</v>
      </c>
      <c r="D28" s="561">
        <v>1996</v>
      </c>
      <c r="E28" s="561" t="s">
        <v>114</v>
      </c>
      <c r="F28" s="211">
        <v>9600000</v>
      </c>
      <c r="G28" s="45">
        <v>0</v>
      </c>
      <c r="H28" s="45">
        <v>0</v>
      </c>
      <c r="I28" s="162">
        <f t="shared" si="3"/>
        <v>9600000</v>
      </c>
      <c r="J28" s="558">
        <v>2025</v>
      </c>
      <c r="K28" s="43"/>
      <c r="L28" s="155"/>
      <c r="M28" s="155"/>
      <c r="N28" s="155"/>
    </row>
    <row r="29" spans="1:19" ht="12.75" customHeight="1" x14ac:dyDescent="0.2">
      <c r="A29" s="562">
        <v>15</v>
      </c>
      <c r="B29" s="360" t="s">
        <v>1665</v>
      </c>
      <c r="C29" s="561">
        <v>4</v>
      </c>
      <c r="D29" s="561" t="s">
        <v>130</v>
      </c>
      <c r="E29" s="561" t="s">
        <v>114</v>
      </c>
      <c r="F29" s="211">
        <v>11093227.01</v>
      </c>
      <c r="G29" s="45">
        <v>0</v>
      </c>
      <c r="H29" s="45">
        <v>0</v>
      </c>
      <c r="I29" s="162">
        <f t="shared" si="3"/>
        <v>11093227.01</v>
      </c>
      <c r="J29" s="558">
        <v>2025</v>
      </c>
      <c r="K29" s="43"/>
      <c r="L29" s="155"/>
      <c r="M29" s="155"/>
      <c r="N29" s="155"/>
    </row>
    <row r="30" spans="1:19" ht="12.75" customHeight="1" x14ac:dyDescent="0.2">
      <c r="A30" s="562">
        <v>16</v>
      </c>
      <c r="B30" s="360" t="s">
        <v>1666</v>
      </c>
      <c r="C30" s="561">
        <v>4</v>
      </c>
      <c r="D30" s="561" t="s">
        <v>135</v>
      </c>
      <c r="E30" s="561" t="s">
        <v>114</v>
      </c>
      <c r="F30" s="211">
        <v>12800000</v>
      </c>
      <c r="G30" s="45">
        <v>0</v>
      </c>
      <c r="H30" s="45">
        <v>0</v>
      </c>
      <c r="I30" s="162">
        <f t="shared" si="3"/>
        <v>12800000</v>
      </c>
      <c r="J30" s="558">
        <v>2025</v>
      </c>
      <c r="K30" s="43"/>
      <c r="L30" s="155"/>
      <c r="M30" s="155"/>
      <c r="N30" s="155"/>
    </row>
    <row r="31" spans="1:19" ht="12.75" customHeight="1" x14ac:dyDescent="0.2">
      <c r="A31" s="562">
        <v>17</v>
      </c>
      <c r="B31" s="360" t="s">
        <v>1667</v>
      </c>
      <c r="C31" s="561">
        <v>2</v>
      </c>
      <c r="D31" s="561" t="s">
        <v>134</v>
      </c>
      <c r="E31" s="561" t="s">
        <v>114</v>
      </c>
      <c r="F31" s="211">
        <v>5559878.9299999997</v>
      </c>
      <c r="G31" s="45">
        <v>0</v>
      </c>
      <c r="H31" s="45">
        <v>0</v>
      </c>
      <c r="I31" s="162">
        <f t="shared" si="3"/>
        <v>5559878.9299999997</v>
      </c>
      <c r="J31" s="558">
        <v>2025</v>
      </c>
      <c r="K31" s="43"/>
      <c r="L31" s="155"/>
      <c r="M31" s="155"/>
      <c r="N31" s="155"/>
    </row>
    <row r="32" spans="1:19" ht="12.75" customHeight="1" x14ac:dyDescent="0.2">
      <c r="A32" s="562">
        <v>18</v>
      </c>
      <c r="B32" s="80" t="s">
        <v>1668</v>
      </c>
      <c r="C32" s="561">
        <v>4</v>
      </c>
      <c r="D32" s="561" t="s">
        <v>118</v>
      </c>
      <c r="E32" s="561" t="s">
        <v>114</v>
      </c>
      <c r="F32" s="211">
        <v>12800000</v>
      </c>
      <c r="G32" s="45">
        <v>0</v>
      </c>
      <c r="H32" s="45">
        <v>0</v>
      </c>
      <c r="I32" s="162">
        <f t="shared" si="3"/>
        <v>12800000</v>
      </c>
      <c r="J32" s="558">
        <v>2025</v>
      </c>
      <c r="K32" s="43"/>
      <c r="L32" s="155"/>
      <c r="M32" s="155"/>
      <c r="N32" s="155"/>
    </row>
    <row r="33" spans="1:14" ht="12.75" customHeight="1" x14ac:dyDescent="0.2">
      <c r="A33" s="562">
        <v>19</v>
      </c>
      <c r="B33" s="80" t="s">
        <v>1669</v>
      </c>
      <c r="C33" s="561">
        <v>5</v>
      </c>
      <c r="D33" s="561" t="s">
        <v>118</v>
      </c>
      <c r="E33" s="561" t="s">
        <v>114</v>
      </c>
      <c r="F33" s="211">
        <v>16000000</v>
      </c>
      <c r="G33" s="45">
        <v>0</v>
      </c>
      <c r="H33" s="45">
        <v>0</v>
      </c>
      <c r="I33" s="162">
        <f t="shared" si="3"/>
        <v>16000000</v>
      </c>
      <c r="J33" s="558">
        <v>2025</v>
      </c>
      <c r="K33" s="43"/>
      <c r="L33" s="155"/>
      <c r="M33" s="155"/>
      <c r="N33" s="155"/>
    </row>
    <row r="34" spans="1:14" ht="12.75" customHeight="1" x14ac:dyDescent="0.2">
      <c r="A34" s="562">
        <v>20</v>
      </c>
      <c r="B34" s="80" t="s">
        <v>1670</v>
      </c>
      <c r="C34" s="561">
        <v>2</v>
      </c>
      <c r="D34" s="561" t="s">
        <v>133</v>
      </c>
      <c r="E34" s="561" t="s">
        <v>114</v>
      </c>
      <c r="F34" s="211">
        <v>6400000</v>
      </c>
      <c r="G34" s="45">
        <v>0</v>
      </c>
      <c r="H34" s="45">
        <v>0</v>
      </c>
      <c r="I34" s="162">
        <f t="shared" si="3"/>
        <v>6400000</v>
      </c>
      <c r="J34" s="558">
        <v>2025</v>
      </c>
      <c r="K34" s="43"/>
      <c r="L34" s="155"/>
      <c r="M34" s="155"/>
      <c r="N34" s="155"/>
    </row>
    <row r="35" spans="1:14" x14ac:dyDescent="0.2">
      <c r="A35" s="562">
        <v>21</v>
      </c>
      <c r="B35" s="249" t="s">
        <v>1671</v>
      </c>
      <c r="C35" s="561">
        <v>3</v>
      </c>
      <c r="D35" s="561">
        <v>1989</v>
      </c>
      <c r="E35" s="561" t="s">
        <v>114</v>
      </c>
      <c r="F35" s="211">
        <v>9600000</v>
      </c>
      <c r="G35" s="45">
        <v>0</v>
      </c>
      <c r="H35" s="45">
        <v>0</v>
      </c>
      <c r="I35" s="162">
        <f t="shared" si="3"/>
        <v>9600000</v>
      </c>
      <c r="J35" s="558">
        <v>2025</v>
      </c>
      <c r="K35" s="43"/>
      <c r="L35" s="155"/>
      <c r="M35" s="155"/>
      <c r="N35" s="155"/>
    </row>
    <row r="36" spans="1:14" ht="12.75" customHeight="1" x14ac:dyDescent="0.2">
      <c r="A36" s="562">
        <v>22</v>
      </c>
      <c r="B36" s="80" t="s">
        <v>1672</v>
      </c>
      <c r="C36" s="561">
        <v>3</v>
      </c>
      <c r="D36" s="561" t="s">
        <v>1282</v>
      </c>
      <c r="E36" s="561" t="s">
        <v>114</v>
      </c>
      <c r="F36" s="211">
        <v>9600000</v>
      </c>
      <c r="G36" s="45">
        <v>0</v>
      </c>
      <c r="H36" s="45">
        <v>0</v>
      </c>
      <c r="I36" s="162">
        <f t="shared" si="3"/>
        <v>9600000</v>
      </c>
      <c r="J36" s="558">
        <v>2025</v>
      </c>
      <c r="K36" s="43"/>
      <c r="L36" s="155"/>
      <c r="M36" s="155"/>
      <c r="N36" s="155"/>
    </row>
    <row r="37" spans="1:14" ht="12.75" customHeight="1" x14ac:dyDescent="0.2">
      <c r="A37" s="562">
        <v>23</v>
      </c>
      <c r="B37" s="80" t="s">
        <v>1264</v>
      </c>
      <c r="C37" s="561">
        <v>2</v>
      </c>
      <c r="D37" s="561" t="s">
        <v>130</v>
      </c>
      <c r="E37" s="561" t="s">
        <v>114</v>
      </c>
      <c r="F37" s="70">
        <v>6500000</v>
      </c>
      <c r="G37" s="45">
        <v>0</v>
      </c>
      <c r="H37" s="45">
        <v>0</v>
      </c>
      <c r="I37" s="162">
        <f t="shared" si="3"/>
        <v>6500000</v>
      </c>
      <c r="J37" s="558">
        <v>2025</v>
      </c>
      <c r="K37" s="43"/>
    </row>
    <row r="38" spans="1:14" ht="12.75" customHeight="1" x14ac:dyDescent="0.2">
      <c r="A38" s="596" t="s">
        <v>1168</v>
      </c>
      <c r="B38" s="597"/>
      <c r="C38" s="185">
        <f>SUM(C15:C37)</f>
        <v>81</v>
      </c>
      <c r="D38" s="231"/>
      <c r="E38" s="231"/>
      <c r="F38" s="232">
        <f>SUM(F15:F37)</f>
        <v>252578901.39000002</v>
      </c>
      <c r="G38" s="232">
        <f>SUM(G15:G37)</f>
        <v>0</v>
      </c>
      <c r="H38" s="232">
        <f>SUM(H15:H37)</f>
        <v>0</v>
      </c>
      <c r="I38" s="232">
        <f>SUM(I15:I37)</f>
        <v>252578901.39000002</v>
      </c>
      <c r="J38" s="233"/>
      <c r="K38" s="559"/>
    </row>
    <row r="39" spans="1:14" ht="12.75" customHeight="1" x14ac:dyDescent="0.2">
      <c r="A39" s="562">
        <v>1</v>
      </c>
      <c r="B39" s="80" t="s">
        <v>1263</v>
      </c>
      <c r="C39" s="561">
        <v>4</v>
      </c>
      <c r="D39" s="561" t="s">
        <v>138</v>
      </c>
      <c r="E39" s="561" t="s">
        <v>114</v>
      </c>
      <c r="F39" s="70">
        <v>13000000</v>
      </c>
      <c r="G39" s="45">
        <v>0</v>
      </c>
      <c r="H39" s="45">
        <v>0</v>
      </c>
      <c r="I39" s="162">
        <f t="shared" ref="I39:I48" si="4">F39</f>
        <v>13000000</v>
      </c>
      <c r="J39" s="561">
        <v>2026</v>
      </c>
      <c r="K39" s="163"/>
    </row>
    <row r="40" spans="1:14" ht="12.75" customHeight="1" x14ac:dyDescent="0.2">
      <c r="A40" s="562">
        <v>2</v>
      </c>
      <c r="B40" s="80" t="s">
        <v>1265</v>
      </c>
      <c r="C40" s="561">
        <v>4</v>
      </c>
      <c r="D40" s="561" t="s">
        <v>1266</v>
      </c>
      <c r="E40" s="561" t="s">
        <v>114</v>
      </c>
      <c r="F40" s="70">
        <v>13000000</v>
      </c>
      <c r="G40" s="45">
        <v>0</v>
      </c>
      <c r="H40" s="45">
        <v>0</v>
      </c>
      <c r="I40" s="162">
        <f t="shared" si="4"/>
        <v>13000000</v>
      </c>
      <c r="J40" s="561">
        <v>2026</v>
      </c>
      <c r="K40" s="43"/>
    </row>
    <row r="41" spans="1:14" ht="12.75" customHeight="1" x14ac:dyDescent="0.2">
      <c r="A41" s="562">
        <v>3</v>
      </c>
      <c r="B41" s="80" t="s">
        <v>1267</v>
      </c>
      <c r="C41" s="561">
        <v>6</v>
      </c>
      <c r="D41" s="561">
        <v>1982</v>
      </c>
      <c r="E41" s="561" t="s">
        <v>114</v>
      </c>
      <c r="F41" s="70">
        <v>19500000</v>
      </c>
      <c r="G41" s="45">
        <v>0</v>
      </c>
      <c r="H41" s="45">
        <v>0</v>
      </c>
      <c r="I41" s="162">
        <f t="shared" si="4"/>
        <v>19500000</v>
      </c>
      <c r="J41" s="561">
        <v>2026</v>
      </c>
      <c r="K41" s="163"/>
    </row>
    <row r="42" spans="1:14" ht="12.75" customHeight="1" x14ac:dyDescent="0.2">
      <c r="A42" s="562">
        <v>4</v>
      </c>
      <c r="B42" s="80" t="s">
        <v>1268</v>
      </c>
      <c r="C42" s="561">
        <v>4</v>
      </c>
      <c r="D42" s="561" t="s">
        <v>135</v>
      </c>
      <c r="E42" s="561" t="s">
        <v>114</v>
      </c>
      <c r="F42" s="70">
        <v>13000000</v>
      </c>
      <c r="G42" s="45">
        <v>0</v>
      </c>
      <c r="H42" s="45">
        <v>0</v>
      </c>
      <c r="I42" s="162">
        <f t="shared" si="4"/>
        <v>13000000</v>
      </c>
      <c r="J42" s="561">
        <v>2026</v>
      </c>
      <c r="K42" s="163"/>
    </row>
    <row r="43" spans="1:14" ht="12.75" customHeight="1" x14ac:dyDescent="0.2">
      <c r="A43" s="562">
        <v>5</v>
      </c>
      <c r="B43" s="80" t="s">
        <v>1269</v>
      </c>
      <c r="C43" s="561">
        <v>6</v>
      </c>
      <c r="D43" s="561" t="s">
        <v>121</v>
      </c>
      <c r="E43" s="561" t="s">
        <v>114</v>
      </c>
      <c r="F43" s="70">
        <v>19500000</v>
      </c>
      <c r="G43" s="45">
        <v>0</v>
      </c>
      <c r="H43" s="45">
        <v>0</v>
      </c>
      <c r="I43" s="162">
        <f t="shared" si="4"/>
        <v>19500000</v>
      </c>
      <c r="J43" s="561">
        <v>2026</v>
      </c>
      <c r="K43" s="163"/>
    </row>
    <row r="44" spans="1:14" ht="12.75" customHeight="1" x14ac:dyDescent="0.2">
      <c r="A44" s="562">
        <v>6</v>
      </c>
      <c r="B44" s="80" t="s">
        <v>1270</v>
      </c>
      <c r="C44" s="561">
        <v>4</v>
      </c>
      <c r="D44" s="561" t="s">
        <v>135</v>
      </c>
      <c r="E44" s="561" t="s">
        <v>114</v>
      </c>
      <c r="F44" s="70">
        <v>13000000</v>
      </c>
      <c r="G44" s="45">
        <v>0</v>
      </c>
      <c r="H44" s="45">
        <v>0</v>
      </c>
      <c r="I44" s="162">
        <f t="shared" si="4"/>
        <v>13000000</v>
      </c>
      <c r="J44" s="561">
        <v>2026</v>
      </c>
      <c r="K44" s="163"/>
    </row>
    <row r="45" spans="1:14" ht="12.75" customHeight="1" x14ac:dyDescent="0.2">
      <c r="A45" s="562">
        <v>7</v>
      </c>
      <c r="B45" s="80" t="s">
        <v>1271</v>
      </c>
      <c r="C45" s="561">
        <v>2</v>
      </c>
      <c r="D45" s="561" t="s">
        <v>111</v>
      </c>
      <c r="E45" s="561" t="s">
        <v>114</v>
      </c>
      <c r="F45" s="70">
        <v>6500000</v>
      </c>
      <c r="G45" s="45">
        <v>0</v>
      </c>
      <c r="H45" s="45">
        <v>0</v>
      </c>
      <c r="I45" s="162">
        <f t="shared" si="4"/>
        <v>6500000</v>
      </c>
      <c r="J45" s="561">
        <v>2026</v>
      </c>
      <c r="K45" s="43"/>
    </row>
    <row r="46" spans="1:14" ht="12.75" customHeight="1" x14ac:dyDescent="0.2">
      <c r="A46" s="562">
        <v>8</v>
      </c>
      <c r="B46" s="249" t="s">
        <v>1272</v>
      </c>
      <c r="C46" s="561">
        <v>2</v>
      </c>
      <c r="D46" s="561">
        <v>1992</v>
      </c>
      <c r="E46" s="561" t="s">
        <v>114</v>
      </c>
      <c r="F46" s="70">
        <v>6500000</v>
      </c>
      <c r="G46" s="45">
        <v>0</v>
      </c>
      <c r="H46" s="45">
        <v>0</v>
      </c>
      <c r="I46" s="162">
        <f t="shared" si="4"/>
        <v>6500000</v>
      </c>
      <c r="J46" s="561">
        <v>2026</v>
      </c>
      <c r="K46" s="43"/>
    </row>
    <row r="47" spans="1:14" ht="12.75" customHeight="1" x14ac:dyDescent="0.2">
      <c r="A47" s="562">
        <v>9</v>
      </c>
      <c r="B47" s="249" t="s">
        <v>1273</v>
      </c>
      <c r="C47" s="561">
        <v>2</v>
      </c>
      <c r="D47" s="561">
        <v>1994</v>
      </c>
      <c r="E47" s="561" t="s">
        <v>114</v>
      </c>
      <c r="F47" s="70">
        <v>6500000</v>
      </c>
      <c r="G47" s="45">
        <v>0</v>
      </c>
      <c r="H47" s="45">
        <v>0</v>
      </c>
      <c r="I47" s="162">
        <f t="shared" si="4"/>
        <v>6500000</v>
      </c>
      <c r="J47" s="561">
        <v>2026</v>
      </c>
      <c r="K47" s="43"/>
    </row>
    <row r="48" spans="1:14" ht="12.75" customHeight="1" x14ac:dyDescent="0.2">
      <c r="A48" s="562">
        <v>10</v>
      </c>
      <c r="B48" s="80" t="s">
        <v>1274</v>
      </c>
      <c r="C48" s="561">
        <v>2</v>
      </c>
      <c r="D48" s="561" t="s">
        <v>1275</v>
      </c>
      <c r="E48" s="561" t="s">
        <v>114</v>
      </c>
      <c r="F48" s="70">
        <v>6500000</v>
      </c>
      <c r="G48" s="45">
        <v>0</v>
      </c>
      <c r="H48" s="45">
        <v>0</v>
      </c>
      <c r="I48" s="162">
        <f t="shared" si="4"/>
        <v>6500000</v>
      </c>
      <c r="J48" s="561">
        <v>2026</v>
      </c>
      <c r="K48" s="43"/>
    </row>
    <row r="49" spans="1:11" ht="12.75" customHeight="1" x14ac:dyDescent="0.2">
      <c r="A49" s="562">
        <v>11</v>
      </c>
      <c r="B49" s="366" t="s">
        <v>1280</v>
      </c>
      <c r="C49" s="561">
        <v>4</v>
      </c>
      <c r="D49" s="561" t="s">
        <v>111</v>
      </c>
      <c r="E49" s="561" t="s">
        <v>114</v>
      </c>
      <c r="F49" s="70">
        <v>13000000</v>
      </c>
      <c r="G49" s="45">
        <v>0</v>
      </c>
      <c r="H49" s="45">
        <v>0</v>
      </c>
      <c r="I49" s="211">
        <v>13000000</v>
      </c>
      <c r="J49" s="561">
        <v>2026</v>
      </c>
      <c r="K49" s="43"/>
    </row>
    <row r="50" spans="1:11" ht="12.75" customHeight="1" x14ac:dyDescent="0.2">
      <c r="A50" s="562">
        <v>12</v>
      </c>
      <c r="B50" s="366" t="s">
        <v>1285</v>
      </c>
      <c r="C50" s="367">
        <v>5</v>
      </c>
      <c r="D50" s="561" t="s">
        <v>1282</v>
      </c>
      <c r="E50" s="561" t="s">
        <v>114</v>
      </c>
      <c r="F50" s="70">
        <v>15000000</v>
      </c>
      <c r="G50" s="45">
        <v>0</v>
      </c>
      <c r="H50" s="45">
        <v>0</v>
      </c>
      <c r="I50" s="162">
        <v>15000000</v>
      </c>
      <c r="J50" s="561">
        <v>2026</v>
      </c>
      <c r="K50" s="43"/>
    </row>
    <row r="51" spans="1:11" ht="12.75" customHeight="1" x14ac:dyDescent="0.2">
      <c r="A51" s="562">
        <v>13</v>
      </c>
      <c r="B51" s="366" t="s">
        <v>1287</v>
      </c>
      <c r="C51" s="367">
        <v>3</v>
      </c>
      <c r="D51" s="561" t="s">
        <v>118</v>
      </c>
      <c r="E51" s="561" t="s">
        <v>114</v>
      </c>
      <c r="F51" s="70">
        <v>9000000</v>
      </c>
      <c r="G51" s="45">
        <v>0</v>
      </c>
      <c r="H51" s="45">
        <v>0</v>
      </c>
      <c r="I51" s="162">
        <v>9000000</v>
      </c>
      <c r="J51" s="561">
        <v>2026</v>
      </c>
      <c r="K51" s="43"/>
    </row>
    <row r="52" spans="1:11" ht="12.75" customHeight="1" x14ac:dyDescent="0.2">
      <c r="A52" s="562">
        <v>14</v>
      </c>
      <c r="B52" s="366" t="s">
        <v>1290</v>
      </c>
      <c r="C52" s="367">
        <v>2</v>
      </c>
      <c r="D52" s="561" t="s">
        <v>135</v>
      </c>
      <c r="E52" s="561" t="s">
        <v>114</v>
      </c>
      <c r="F52" s="70">
        <v>6000000</v>
      </c>
      <c r="G52" s="45">
        <v>0</v>
      </c>
      <c r="H52" s="45">
        <v>0</v>
      </c>
      <c r="I52" s="162">
        <v>6000000</v>
      </c>
      <c r="J52" s="561">
        <v>2026</v>
      </c>
      <c r="K52" s="43"/>
    </row>
    <row r="53" spans="1:11" ht="12.75" customHeight="1" x14ac:dyDescent="0.2">
      <c r="A53" s="562">
        <v>15</v>
      </c>
      <c r="B53" s="366" t="s">
        <v>1291</v>
      </c>
      <c r="C53" s="367">
        <v>2</v>
      </c>
      <c r="D53" s="561" t="s">
        <v>130</v>
      </c>
      <c r="E53" s="561" t="s">
        <v>114</v>
      </c>
      <c r="F53" s="70">
        <v>6000000</v>
      </c>
      <c r="G53" s="45">
        <v>0</v>
      </c>
      <c r="H53" s="45">
        <v>0</v>
      </c>
      <c r="I53" s="162">
        <v>6000000</v>
      </c>
      <c r="J53" s="561">
        <v>2026</v>
      </c>
      <c r="K53" s="43"/>
    </row>
    <row r="54" spans="1:11" ht="12.75" customHeight="1" x14ac:dyDescent="0.2">
      <c r="A54" s="562">
        <v>16</v>
      </c>
      <c r="B54" s="366" t="s">
        <v>1292</v>
      </c>
      <c r="C54" s="367">
        <v>3</v>
      </c>
      <c r="D54" s="561" t="s">
        <v>130</v>
      </c>
      <c r="E54" s="561" t="s">
        <v>114</v>
      </c>
      <c r="F54" s="70">
        <v>9000000</v>
      </c>
      <c r="G54" s="45">
        <v>0</v>
      </c>
      <c r="H54" s="45">
        <v>0</v>
      </c>
      <c r="I54" s="162">
        <v>9000000</v>
      </c>
      <c r="J54" s="561">
        <v>2026</v>
      </c>
      <c r="K54" s="43"/>
    </row>
    <row r="55" spans="1:11" ht="12.75" customHeight="1" x14ac:dyDescent="0.2">
      <c r="A55" s="562">
        <v>17</v>
      </c>
      <c r="B55" s="80" t="s">
        <v>1284</v>
      </c>
      <c r="C55" s="561">
        <v>2</v>
      </c>
      <c r="D55" s="561" t="s">
        <v>1282</v>
      </c>
      <c r="E55" s="561" t="s">
        <v>114</v>
      </c>
      <c r="F55" s="70">
        <v>6000000</v>
      </c>
      <c r="G55" s="45">
        <v>0</v>
      </c>
      <c r="H55" s="45">
        <v>0</v>
      </c>
      <c r="I55" s="162">
        <v>6000000</v>
      </c>
      <c r="J55" s="561">
        <v>2026</v>
      </c>
      <c r="K55" s="43"/>
    </row>
    <row r="56" spans="1:11" ht="12.75" customHeight="1" x14ac:dyDescent="0.2">
      <c r="A56" s="562">
        <v>18</v>
      </c>
      <c r="B56" s="80" t="s">
        <v>1286</v>
      </c>
      <c r="C56" s="561">
        <v>6</v>
      </c>
      <c r="D56" s="561" t="s">
        <v>1275</v>
      </c>
      <c r="E56" s="561" t="s">
        <v>114</v>
      </c>
      <c r="F56" s="70">
        <v>21000000</v>
      </c>
      <c r="G56" s="45">
        <v>0</v>
      </c>
      <c r="H56" s="45">
        <v>0</v>
      </c>
      <c r="I56" s="162">
        <v>21000000</v>
      </c>
      <c r="J56" s="561">
        <v>2026</v>
      </c>
      <c r="K56" s="43"/>
    </row>
    <row r="57" spans="1:11" ht="12.75" customHeight="1" x14ac:dyDescent="0.2">
      <c r="A57" s="562">
        <v>19</v>
      </c>
      <c r="B57" s="80" t="s">
        <v>1288</v>
      </c>
      <c r="C57" s="561">
        <v>2</v>
      </c>
      <c r="D57" s="561" t="s">
        <v>111</v>
      </c>
      <c r="E57" s="561" t="s">
        <v>114</v>
      </c>
      <c r="F57" s="70">
        <v>6000000</v>
      </c>
      <c r="G57" s="45">
        <v>0</v>
      </c>
      <c r="H57" s="45">
        <v>0</v>
      </c>
      <c r="I57" s="162">
        <v>6000000</v>
      </c>
      <c r="J57" s="561">
        <v>2026</v>
      </c>
      <c r="K57" s="43"/>
    </row>
    <row r="58" spans="1:11" ht="12.75" customHeight="1" x14ac:dyDescent="0.2">
      <c r="A58" s="562">
        <v>20</v>
      </c>
      <c r="B58" s="80" t="s">
        <v>1281</v>
      </c>
      <c r="C58" s="561">
        <v>4</v>
      </c>
      <c r="D58" s="561" t="s">
        <v>1282</v>
      </c>
      <c r="E58" s="561" t="s">
        <v>114</v>
      </c>
      <c r="F58" s="70">
        <v>14000000</v>
      </c>
      <c r="G58" s="45">
        <v>0</v>
      </c>
      <c r="H58" s="45">
        <v>0</v>
      </c>
      <c r="I58" s="211">
        <v>14000000</v>
      </c>
      <c r="J58" s="561">
        <v>2026</v>
      </c>
      <c r="K58" s="43"/>
    </row>
    <row r="59" spans="1:11" ht="12.75" customHeight="1" x14ac:dyDescent="0.2">
      <c r="A59" s="593" t="s">
        <v>1169</v>
      </c>
      <c r="B59" s="593"/>
      <c r="C59" s="185">
        <f>SUM(C39:C58)</f>
        <v>69</v>
      </c>
      <c r="D59" s="185"/>
      <c r="E59" s="185"/>
      <c r="F59" s="232">
        <f>SUM(F39:F58)</f>
        <v>222000000</v>
      </c>
      <c r="G59" s="232">
        <f>SUM(G39:G58)</f>
        <v>0</v>
      </c>
      <c r="H59" s="232">
        <f>SUM(H39:H58)</f>
        <v>0</v>
      </c>
      <c r="I59" s="232">
        <f>SUM(I39:I58)</f>
        <v>222000000</v>
      </c>
      <c r="J59" s="185"/>
    </row>
    <row r="60" spans="1:11" ht="12.75" customHeight="1" x14ac:dyDescent="0.2">
      <c r="A60" s="562">
        <v>1</v>
      </c>
      <c r="B60" s="80" t="s">
        <v>1293</v>
      </c>
      <c r="C60" s="561">
        <v>4</v>
      </c>
      <c r="D60" s="561" t="s">
        <v>118</v>
      </c>
      <c r="E60" s="561" t="s">
        <v>114</v>
      </c>
      <c r="F60" s="70">
        <v>12000000</v>
      </c>
      <c r="G60" s="45">
        <v>0</v>
      </c>
      <c r="H60" s="45">
        <v>0</v>
      </c>
      <c r="I60" s="211">
        <v>12000000</v>
      </c>
      <c r="J60" s="561">
        <v>2027</v>
      </c>
      <c r="K60" s="43"/>
    </row>
    <row r="61" spans="1:11" ht="12.75" customHeight="1" x14ac:dyDescent="0.2">
      <c r="A61" s="562">
        <v>2</v>
      </c>
      <c r="B61" s="80" t="s">
        <v>1296</v>
      </c>
      <c r="C61" s="561">
        <v>3</v>
      </c>
      <c r="D61" s="561" t="s">
        <v>1275</v>
      </c>
      <c r="E61" s="561" t="s">
        <v>114</v>
      </c>
      <c r="F61" s="70">
        <v>10500000</v>
      </c>
      <c r="G61" s="45">
        <v>0</v>
      </c>
      <c r="H61" s="45">
        <v>0</v>
      </c>
      <c r="I61" s="211">
        <v>10500000</v>
      </c>
      <c r="J61" s="561">
        <v>2027</v>
      </c>
      <c r="K61" s="43"/>
    </row>
    <row r="62" spans="1:11" x14ac:dyDescent="0.2">
      <c r="A62" s="562">
        <v>3</v>
      </c>
      <c r="B62" s="366" t="s">
        <v>1289</v>
      </c>
      <c r="C62" s="561">
        <v>2</v>
      </c>
      <c r="D62" s="561" t="s">
        <v>1275</v>
      </c>
      <c r="E62" s="561" t="s">
        <v>114</v>
      </c>
      <c r="F62" s="70">
        <v>6000000</v>
      </c>
      <c r="G62" s="45">
        <v>0</v>
      </c>
      <c r="H62" s="45">
        <v>0</v>
      </c>
      <c r="I62" s="211">
        <v>6000000</v>
      </c>
      <c r="J62" s="561">
        <v>2027</v>
      </c>
    </row>
    <row r="63" spans="1:11" x14ac:dyDescent="0.2">
      <c r="A63" s="562">
        <v>4</v>
      </c>
      <c r="B63" s="368" t="s">
        <v>1283</v>
      </c>
      <c r="C63" s="561">
        <v>4</v>
      </c>
      <c r="D63" s="561" t="s">
        <v>130</v>
      </c>
      <c r="E63" s="561" t="s">
        <v>114</v>
      </c>
      <c r="F63" s="70">
        <v>12000000</v>
      </c>
      <c r="G63" s="45">
        <v>0</v>
      </c>
      <c r="H63" s="45">
        <v>0</v>
      </c>
      <c r="I63" s="211">
        <v>12000000</v>
      </c>
      <c r="J63" s="561">
        <v>2027</v>
      </c>
    </row>
    <row r="64" spans="1:11" x14ac:dyDescent="0.2">
      <c r="A64" s="361">
        <v>5</v>
      </c>
      <c r="B64" s="369" t="s">
        <v>1306</v>
      </c>
      <c r="C64" s="370">
        <v>6</v>
      </c>
      <c r="D64" s="370">
        <v>1989</v>
      </c>
      <c r="E64" s="370" t="s">
        <v>114</v>
      </c>
      <c r="F64" s="70">
        <v>18000000</v>
      </c>
      <c r="G64" s="395">
        <v>0</v>
      </c>
      <c r="H64" s="395">
        <v>0</v>
      </c>
      <c r="I64" s="211">
        <v>18000000</v>
      </c>
      <c r="J64" s="370">
        <v>2027</v>
      </c>
    </row>
    <row r="65" spans="1:10" x14ac:dyDescent="0.2">
      <c r="A65" s="361">
        <v>6</v>
      </c>
      <c r="B65" s="369" t="s">
        <v>1301</v>
      </c>
      <c r="C65" s="370">
        <v>4</v>
      </c>
      <c r="D65" s="370">
        <v>1995</v>
      </c>
      <c r="E65" s="370" t="s">
        <v>114</v>
      </c>
      <c r="F65" s="70">
        <v>14000000</v>
      </c>
      <c r="G65" s="395">
        <v>0</v>
      </c>
      <c r="H65" s="395">
        <v>0</v>
      </c>
      <c r="I65" s="211">
        <v>14000000</v>
      </c>
      <c r="J65" s="370">
        <v>2027</v>
      </c>
    </row>
    <row r="66" spans="1:10" x14ac:dyDescent="0.2">
      <c r="A66" s="361">
        <v>7</v>
      </c>
      <c r="B66" s="369" t="s">
        <v>1298</v>
      </c>
      <c r="C66" s="370">
        <v>8</v>
      </c>
      <c r="D66" s="370">
        <v>1992</v>
      </c>
      <c r="E66" s="370" t="s">
        <v>114</v>
      </c>
      <c r="F66" s="70">
        <v>24000000</v>
      </c>
      <c r="G66" s="395">
        <v>0</v>
      </c>
      <c r="H66" s="395">
        <v>0</v>
      </c>
      <c r="I66" s="211">
        <v>24000000</v>
      </c>
      <c r="J66" s="370">
        <v>2027</v>
      </c>
    </row>
    <row r="67" spans="1:10" x14ac:dyDescent="0.2">
      <c r="A67" s="361">
        <v>8</v>
      </c>
      <c r="B67" s="369" t="s">
        <v>1294</v>
      </c>
      <c r="C67" s="370">
        <v>3</v>
      </c>
      <c r="D67" s="370" t="s">
        <v>1295</v>
      </c>
      <c r="E67" s="370" t="s">
        <v>114</v>
      </c>
      <c r="F67" s="70">
        <v>10500000</v>
      </c>
      <c r="G67" s="395">
        <v>0</v>
      </c>
      <c r="H67" s="395">
        <v>0</v>
      </c>
      <c r="I67" s="211">
        <v>10500000</v>
      </c>
      <c r="J67" s="370">
        <v>2027</v>
      </c>
    </row>
    <row r="68" spans="1:10" x14ac:dyDescent="0.2">
      <c r="A68" s="361">
        <v>9</v>
      </c>
      <c r="B68" s="369" t="s">
        <v>1297</v>
      </c>
      <c r="C68" s="370">
        <v>2</v>
      </c>
      <c r="D68" s="370">
        <v>1993</v>
      </c>
      <c r="E68" s="370" t="s">
        <v>114</v>
      </c>
      <c r="F68" s="70">
        <v>7000000</v>
      </c>
      <c r="G68" s="395">
        <v>0</v>
      </c>
      <c r="H68" s="395">
        <v>0</v>
      </c>
      <c r="I68" s="211">
        <v>7000000</v>
      </c>
      <c r="J68" s="370">
        <v>2027</v>
      </c>
    </row>
    <row r="69" spans="1:10" x14ac:dyDescent="0.2">
      <c r="A69" s="361">
        <v>10</v>
      </c>
      <c r="B69" s="369" t="s">
        <v>1302</v>
      </c>
      <c r="C69" s="370">
        <v>3</v>
      </c>
      <c r="D69" s="370">
        <v>1995</v>
      </c>
      <c r="E69" s="370" t="s">
        <v>114</v>
      </c>
      <c r="F69" s="70">
        <v>10500000</v>
      </c>
      <c r="G69" s="395">
        <v>0</v>
      </c>
      <c r="H69" s="395">
        <v>0</v>
      </c>
      <c r="I69" s="211">
        <v>10500000</v>
      </c>
      <c r="J69" s="370">
        <v>2027</v>
      </c>
    </row>
    <row r="70" spans="1:10" x14ac:dyDescent="0.2">
      <c r="A70" s="361">
        <v>11</v>
      </c>
      <c r="B70" s="369" t="s">
        <v>1299</v>
      </c>
      <c r="C70" s="370">
        <v>7</v>
      </c>
      <c r="D70" s="370">
        <v>1985</v>
      </c>
      <c r="E70" s="370" t="s">
        <v>114</v>
      </c>
      <c r="F70" s="70">
        <v>21000000</v>
      </c>
      <c r="G70" s="395">
        <v>0</v>
      </c>
      <c r="H70" s="395">
        <v>0</v>
      </c>
      <c r="I70" s="211">
        <v>21000000</v>
      </c>
      <c r="J70" s="370">
        <v>2027</v>
      </c>
    </row>
    <row r="71" spans="1:10" x14ac:dyDescent="0.2">
      <c r="A71" s="361">
        <v>12</v>
      </c>
      <c r="B71" s="371" t="s">
        <v>1300</v>
      </c>
      <c r="C71" s="370">
        <v>2</v>
      </c>
      <c r="D71" s="370">
        <v>1997</v>
      </c>
      <c r="E71" s="370" t="s">
        <v>114</v>
      </c>
      <c r="F71" s="70">
        <v>9000000</v>
      </c>
      <c r="G71" s="395">
        <v>0</v>
      </c>
      <c r="H71" s="395">
        <v>0</v>
      </c>
      <c r="I71" s="211">
        <v>9000000</v>
      </c>
      <c r="J71" s="370">
        <v>2027</v>
      </c>
    </row>
    <row r="72" spans="1:10" x14ac:dyDescent="0.2">
      <c r="A72" s="361">
        <v>13</v>
      </c>
      <c r="B72" s="369" t="s">
        <v>1303</v>
      </c>
      <c r="C72" s="370">
        <v>3</v>
      </c>
      <c r="D72" s="370">
        <v>1994</v>
      </c>
      <c r="E72" s="370" t="s">
        <v>114</v>
      </c>
      <c r="F72" s="70">
        <v>10500000</v>
      </c>
      <c r="G72" s="395">
        <v>0</v>
      </c>
      <c r="H72" s="395">
        <v>0</v>
      </c>
      <c r="I72" s="211">
        <v>10500000</v>
      </c>
      <c r="J72" s="370">
        <v>2027</v>
      </c>
    </row>
    <row r="73" spans="1:10" x14ac:dyDescent="0.2">
      <c r="A73" s="361">
        <v>14</v>
      </c>
      <c r="B73" s="369" t="s">
        <v>1304</v>
      </c>
      <c r="C73" s="370">
        <v>3</v>
      </c>
      <c r="D73" s="370">
        <v>1990</v>
      </c>
      <c r="E73" s="370" t="s">
        <v>114</v>
      </c>
      <c r="F73" s="70">
        <v>9000000</v>
      </c>
      <c r="G73" s="395">
        <v>0</v>
      </c>
      <c r="H73" s="395">
        <v>0</v>
      </c>
      <c r="I73" s="211">
        <v>9000000</v>
      </c>
      <c r="J73" s="370">
        <v>2027</v>
      </c>
    </row>
    <row r="74" spans="1:10" x14ac:dyDescent="0.2">
      <c r="A74" s="361">
        <v>15</v>
      </c>
      <c r="B74" s="369" t="s">
        <v>1305</v>
      </c>
      <c r="C74" s="370">
        <v>7</v>
      </c>
      <c r="D74" s="370">
        <v>1990</v>
      </c>
      <c r="E74" s="370" t="s">
        <v>114</v>
      </c>
      <c r="F74" s="70">
        <v>24500000</v>
      </c>
      <c r="G74" s="395">
        <v>0</v>
      </c>
      <c r="H74" s="395">
        <v>0</v>
      </c>
      <c r="I74" s="211">
        <v>24500000</v>
      </c>
      <c r="J74" s="370">
        <v>2027</v>
      </c>
    </row>
    <row r="75" spans="1:10" x14ac:dyDescent="0.2">
      <c r="A75" s="361">
        <v>16</v>
      </c>
      <c r="B75" s="360" t="s">
        <v>1704</v>
      </c>
      <c r="C75" s="370">
        <v>2</v>
      </c>
      <c r="D75" s="370" t="s">
        <v>138</v>
      </c>
      <c r="E75" s="370" t="s">
        <v>114</v>
      </c>
      <c r="F75" s="70">
        <v>6000000</v>
      </c>
      <c r="G75" s="395">
        <v>0</v>
      </c>
      <c r="H75" s="395">
        <v>0</v>
      </c>
      <c r="I75" s="211">
        <v>6000000</v>
      </c>
      <c r="J75" s="370">
        <v>2027</v>
      </c>
    </row>
    <row r="76" spans="1:10" x14ac:dyDescent="0.2">
      <c r="A76" s="361">
        <v>17</v>
      </c>
      <c r="B76" s="360" t="s">
        <v>1705</v>
      </c>
      <c r="C76" s="370">
        <v>3</v>
      </c>
      <c r="D76" s="370" t="s">
        <v>135</v>
      </c>
      <c r="E76" s="370" t="s">
        <v>114</v>
      </c>
      <c r="F76" s="70">
        <v>9000000</v>
      </c>
      <c r="G76" s="395">
        <v>0</v>
      </c>
      <c r="H76" s="395">
        <v>0</v>
      </c>
      <c r="I76" s="211">
        <v>9000000</v>
      </c>
      <c r="J76" s="370">
        <v>2027</v>
      </c>
    </row>
    <row r="77" spans="1:10" x14ac:dyDescent="0.2">
      <c r="A77" s="361">
        <v>18</v>
      </c>
      <c r="B77" s="396" t="s">
        <v>1706</v>
      </c>
      <c r="C77" s="370">
        <v>4</v>
      </c>
      <c r="D77" s="370">
        <v>1992</v>
      </c>
      <c r="E77" s="370" t="s">
        <v>114</v>
      </c>
      <c r="F77" s="70">
        <v>14000000</v>
      </c>
      <c r="G77" s="395">
        <v>0</v>
      </c>
      <c r="H77" s="395">
        <v>0</v>
      </c>
      <c r="I77" s="211">
        <v>14000000</v>
      </c>
      <c r="J77" s="370">
        <v>2027</v>
      </c>
    </row>
    <row r="78" spans="1:10" x14ac:dyDescent="0.2">
      <c r="A78" s="361">
        <v>19</v>
      </c>
      <c r="B78" s="396" t="s">
        <v>1707</v>
      </c>
      <c r="C78" s="370">
        <v>2</v>
      </c>
      <c r="D78" s="370">
        <v>1993</v>
      </c>
      <c r="E78" s="370" t="s">
        <v>114</v>
      </c>
      <c r="F78" s="70">
        <v>7000000</v>
      </c>
      <c r="G78" s="395">
        <v>0</v>
      </c>
      <c r="H78" s="395">
        <v>0</v>
      </c>
      <c r="I78" s="211">
        <v>7000000</v>
      </c>
      <c r="J78" s="370">
        <v>2027</v>
      </c>
    </row>
    <row r="79" spans="1:10" x14ac:dyDescent="0.2">
      <c r="A79" s="361">
        <v>20</v>
      </c>
      <c r="B79" s="396" t="s">
        <v>1708</v>
      </c>
      <c r="C79" s="370">
        <v>3</v>
      </c>
      <c r="D79" s="370">
        <v>1988</v>
      </c>
      <c r="E79" s="370" t="s">
        <v>114</v>
      </c>
      <c r="F79" s="70">
        <v>9000000</v>
      </c>
      <c r="G79" s="395">
        <v>0</v>
      </c>
      <c r="H79" s="395">
        <v>0</v>
      </c>
      <c r="I79" s="211">
        <v>9000000</v>
      </c>
      <c r="J79" s="370">
        <v>2027</v>
      </c>
    </row>
    <row r="80" spans="1:10" x14ac:dyDescent="0.2">
      <c r="A80" s="445">
        <v>21</v>
      </c>
      <c r="B80" s="519" t="s">
        <v>1698</v>
      </c>
      <c r="C80" s="520">
        <v>2</v>
      </c>
      <c r="D80" s="520">
        <v>1990</v>
      </c>
      <c r="E80" s="370" t="s">
        <v>114</v>
      </c>
      <c r="F80" s="70">
        <v>7000000</v>
      </c>
      <c r="G80" s="395">
        <v>0</v>
      </c>
      <c r="H80" s="395">
        <v>0</v>
      </c>
      <c r="I80" s="211">
        <v>7000000</v>
      </c>
      <c r="J80" s="370">
        <v>2027</v>
      </c>
    </row>
    <row r="81" spans="1:11" ht="12.75" customHeight="1" x14ac:dyDescent="0.2">
      <c r="A81" s="593" t="s">
        <v>1170</v>
      </c>
      <c r="B81" s="593"/>
      <c r="C81" s="185">
        <f>SUM(C60:C80)</f>
        <v>77</v>
      </c>
      <c r="D81" s="185"/>
      <c r="E81" s="185"/>
      <c r="F81" s="234">
        <f>SUM(F60:F80)</f>
        <v>250500000</v>
      </c>
      <c r="G81" s="234">
        <f t="shared" ref="G81:I81" si="5">SUM(G60:G80)</f>
        <v>0</v>
      </c>
      <c r="H81" s="234">
        <f t="shared" si="5"/>
        <v>0</v>
      </c>
      <c r="I81" s="234">
        <f t="shared" si="5"/>
        <v>250500000</v>
      </c>
      <c r="J81" s="185"/>
    </row>
    <row r="82" spans="1:11" ht="12.75" customHeight="1" x14ac:dyDescent="0.2">
      <c r="A82" s="592" t="s">
        <v>140</v>
      </c>
      <c r="B82" s="592"/>
      <c r="C82" s="30"/>
      <c r="D82" s="30"/>
      <c r="E82" s="30"/>
      <c r="F82" s="64"/>
      <c r="G82" s="29"/>
      <c r="H82" s="29"/>
      <c r="I82" s="29"/>
      <c r="J82" s="30"/>
    </row>
    <row r="83" spans="1:11" ht="12.75" customHeight="1" x14ac:dyDescent="0.2">
      <c r="A83" s="562"/>
      <c r="B83" s="51"/>
      <c r="C83" s="561"/>
      <c r="D83" s="561"/>
      <c r="E83" s="561"/>
      <c r="F83" s="70"/>
      <c r="G83" s="314"/>
      <c r="H83" s="314"/>
      <c r="I83" s="162"/>
      <c r="J83" s="558"/>
    </row>
    <row r="84" spans="1:11" ht="12.75" customHeight="1" x14ac:dyDescent="0.2">
      <c r="A84" s="593" t="s">
        <v>1216</v>
      </c>
      <c r="B84" s="593"/>
      <c r="C84" s="185">
        <f>SUM(C83:C83)</f>
        <v>0</v>
      </c>
      <c r="D84" s="185"/>
      <c r="E84" s="185"/>
      <c r="F84" s="232">
        <f>SUM(F83:F83)</f>
        <v>0</v>
      </c>
      <c r="G84" s="232">
        <f>SUM(G83:G83)</f>
        <v>0</v>
      </c>
      <c r="H84" s="232">
        <f>SUM(H83:H83)</f>
        <v>0</v>
      </c>
      <c r="I84" s="232">
        <f>SUM(I83:I83)</f>
        <v>0</v>
      </c>
      <c r="J84" s="185"/>
    </row>
    <row r="85" spans="1:11" ht="12.75" customHeight="1" x14ac:dyDescent="0.2">
      <c r="A85" s="562">
        <v>1</v>
      </c>
      <c r="B85" s="80" t="s">
        <v>1307</v>
      </c>
      <c r="C85" s="561">
        <v>1</v>
      </c>
      <c r="D85" s="561" t="s">
        <v>136</v>
      </c>
      <c r="E85" s="561" t="s">
        <v>114</v>
      </c>
      <c r="F85" s="70">
        <v>3000000</v>
      </c>
      <c r="G85" s="45">
        <v>0</v>
      </c>
      <c r="H85" s="45">
        <v>0</v>
      </c>
      <c r="I85" s="162">
        <v>3000000</v>
      </c>
      <c r="J85" s="561">
        <v>2026</v>
      </c>
    </row>
    <row r="86" spans="1:11" ht="12.75" customHeight="1" x14ac:dyDescent="0.2">
      <c r="A86" s="593" t="s">
        <v>1217</v>
      </c>
      <c r="B86" s="593"/>
      <c r="C86" s="185">
        <f>C85</f>
        <v>1</v>
      </c>
      <c r="D86" s="185"/>
      <c r="E86" s="185"/>
      <c r="F86" s="234">
        <f>SUM(F85:F85)</f>
        <v>3000000</v>
      </c>
      <c r="G86" s="185">
        <f>SUM(G85:G85)</f>
        <v>0</v>
      </c>
      <c r="H86" s="185">
        <f>SUM(H85:H85)</f>
        <v>0</v>
      </c>
      <c r="I86" s="234">
        <f>SUM(I85:I85)</f>
        <v>3000000</v>
      </c>
      <c r="J86" s="235"/>
      <c r="K86" s="1"/>
    </row>
    <row r="87" spans="1:11" ht="12.75" customHeight="1" x14ac:dyDescent="0.2">
      <c r="A87" s="563">
        <v>1</v>
      </c>
      <c r="B87" s="362"/>
      <c r="C87" s="363"/>
      <c r="D87" s="363"/>
      <c r="E87" s="363"/>
      <c r="F87" s="64"/>
      <c r="G87" s="29"/>
      <c r="H87" s="29"/>
      <c r="I87" s="92"/>
      <c r="J87" s="363"/>
    </row>
    <row r="88" spans="1:11" ht="12.75" customHeight="1" x14ac:dyDescent="0.2">
      <c r="A88" s="596" t="s">
        <v>1696</v>
      </c>
      <c r="B88" s="597"/>
      <c r="C88" s="185">
        <f>SUM(C87:C87)</f>
        <v>0</v>
      </c>
      <c r="D88" s="185"/>
      <c r="E88" s="185"/>
      <c r="F88" s="232">
        <f>SUM(F87:F87)</f>
        <v>0</v>
      </c>
      <c r="G88" s="232">
        <f>SUM(G87:G87)</f>
        <v>0</v>
      </c>
      <c r="H88" s="232">
        <f>SUM(H87:H87)</f>
        <v>0</v>
      </c>
      <c r="I88" s="232">
        <f>SUM(I87:I87)</f>
        <v>0</v>
      </c>
      <c r="J88" s="185"/>
    </row>
    <row r="89" spans="1:11" ht="12.75" customHeight="1" x14ac:dyDescent="0.2">
      <c r="A89" s="592" t="s">
        <v>71</v>
      </c>
      <c r="B89" s="592"/>
      <c r="C89" s="30"/>
      <c r="D89" s="30"/>
      <c r="E89" s="30"/>
      <c r="F89" s="64"/>
      <c r="G89" s="29"/>
      <c r="H89" s="29"/>
      <c r="I89" s="45"/>
      <c r="J89" s="52"/>
      <c r="K89" s="1"/>
    </row>
    <row r="90" spans="1:11" ht="12.75" customHeight="1" x14ac:dyDescent="0.2">
      <c r="A90" s="562"/>
      <c r="B90" s="51"/>
      <c r="C90" s="561"/>
      <c r="D90" s="561"/>
      <c r="E90" s="561"/>
      <c r="F90" s="70"/>
      <c r="G90" s="45"/>
      <c r="H90" s="45"/>
      <c r="I90" s="162"/>
      <c r="J90" s="558"/>
    </row>
    <row r="91" spans="1:11" ht="12.75" customHeight="1" x14ac:dyDescent="0.2">
      <c r="A91" s="606" t="s">
        <v>1171</v>
      </c>
      <c r="B91" s="606"/>
      <c r="C91" s="235">
        <f>SUM(C90:C90)</f>
        <v>0</v>
      </c>
      <c r="D91" s="235"/>
      <c r="E91" s="235"/>
      <c r="F91" s="236">
        <f>SUM(F90:F90)</f>
        <v>0</v>
      </c>
      <c r="G91" s="236">
        <f>SUM(G90:G90)</f>
        <v>0</v>
      </c>
      <c r="H91" s="236">
        <f>SUM(H90:H90)</f>
        <v>0</v>
      </c>
      <c r="I91" s="236">
        <f>SUM(I90:I90)</f>
        <v>0</v>
      </c>
      <c r="J91" s="235"/>
      <c r="K91" s="1"/>
    </row>
    <row r="92" spans="1:11" x14ac:dyDescent="0.2">
      <c r="A92" s="562">
        <v>1</v>
      </c>
      <c r="B92" s="80" t="s">
        <v>1308</v>
      </c>
      <c r="C92" s="561">
        <v>2</v>
      </c>
      <c r="D92" s="561">
        <v>1984</v>
      </c>
      <c r="E92" s="561" t="s">
        <v>114</v>
      </c>
      <c r="F92" s="70">
        <v>6000000</v>
      </c>
      <c r="G92" s="45">
        <v>0</v>
      </c>
      <c r="H92" s="45">
        <v>0</v>
      </c>
      <c r="I92" s="162">
        <v>6000000</v>
      </c>
      <c r="J92" s="561">
        <v>2026</v>
      </c>
      <c r="K92" s="1"/>
    </row>
    <row r="93" spans="1:11" x14ac:dyDescent="0.2">
      <c r="A93" s="562">
        <v>2</v>
      </c>
      <c r="B93" s="80" t="s">
        <v>1309</v>
      </c>
      <c r="C93" s="561">
        <v>3</v>
      </c>
      <c r="D93" s="561">
        <v>1995</v>
      </c>
      <c r="E93" s="561" t="s">
        <v>114</v>
      </c>
      <c r="F93" s="70">
        <v>9000000</v>
      </c>
      <c r="G93" s="45">
        <v>0</v>
      </c>
      <c r="H93" s="45">
        <v>0</v>
      </c>
      <c r="I93" s="162">
        <v>9000000</v>
      </c>
      <c r="J93" s="561">
        <v>2026</v>
      </c>
      <c r="K93" s="1"/>
    </row>
    <row r="94" spans="1:11" ht="12.75" customHeight="1" x14ac:dyDescent="0.2">
      <c r="A94" s="606" t="s">
        <v>1172</v>
      </c>
      <c r="B94" s="606"/>
      <c r="C94" s="235">
        <f>SUM(C92:C93)</f>
        <v>5</v>
      </c>
      <c r="D94" s="235"/>
      <c r="E94" s="235"/>
      <c r="F94" s="236">
        <f t="shared" ref="F94:I94" si="6">SUM(F92:F93)</f>
        <v>15000000</v>
      </c>
      <c r="G94" s="235">
        <f t="shared" si="6"/>
        <v>0</v>
      </c>
      <c r="H94" s="235">
        <f t="shared" si="6"/>
        <v>0</v>
      </c>
      <c r="I94" s="236">
        <f t="shared" si="6"/>
        <v>15000000</v>
      </c>
      <c r="J94" s="235"/>
      <c r="K94" s="1"/>
    </row>
    <row r="95" spans="1:11" ht="12.75" customHeight="1" x14ac:dyDescent="0.2">
      <c r="A95" s="563">
        <v>1</v>
      </c>
      <c r="B95" s="560"/>
      <c r="C95" s="561"/>
      <c r="D95" s="561"/>
      <c r="E95" s="561"/>
      <c r="F95" s="70"/>
      <c r="G95" s="45"/>
      <c r="H95" s="45"/>
      <c r="I95" s="211"/>
      <c r="J95" s="561"/>
      <c r="K95" s="365"/>
    </row>
    <row r="96" spans="1:11" ht="12.75" customHeight="1" x14ac:dyDescent="0.2">
      <c r="A96" s="606" t="s">
        <v>1695</v>
      </c>
      <c r="B96" s="606"/>
      <c r="C96" s="235">
        <f>SUM(C95:C95)</f>
        <v>0</v>
      </c>
      <c r="D96" s="235"/>
      <c r="E96" s="235"/>
      <c r="F96" s="236">
        <f>SUM(F95:F95)</f>
        <v>0</v>
      </c>
      <c r="G96" s="236">
        <f>SUM(G95:G95)</f>
        <v>0</v>
      </c>
      <c r="H96" s="236">
        <f>SUM(H95:H95)</f>
        <v>0</v>
      </c>
      <c r="I96" s="236">
        <f>SUM(I95:I95)</f>
        <v>0</v>
      </c>
      <c r="J96" s="235"/>
      <c r="K96" s="365"/>
    </row>
    <row r="97" spans="1:10" ht="12.75" customHeight="1" x14ac:dyDescent="0.2">
      <c r="A97" s="607" t="s">
        <v>102</v>
      </c>
      <c r="B97" s="607"/>
      <c r="C97" s="561"/>
      <c r="D97" s="561"/>
      <c r="E97" s="561"/>
      <c r="F97" s="70"/>
      <c r="G97" s="45"/>
      <c r="H97" s="45"/>
      <c r="I97" s="45"/>
      <c r="J97" s="561"/>
    </row>
    <row r="98" spans="1:10" ht="12.75" customHeight="1" x14ac:dyDescent="0.2">
      <c r="A98" s="562">
        <v>1</v>
      </c>
      <c r="B98" s="51" t="s">
        <v>433</v>
      </c>
      <c r="C98" s="561">
        <v>3</v>
      </c>
      <c r="D98" s="561">
        <v>1980</v>
      </c>
      <c r="E98" s="561" t="s">
        <v>113</v>
      </c>
      <c r="F98" s="70">
        <v>9000000</v>
      </c>
      <c r="G98" s="314">
        <v>0</v>
      </c>
      <c r="H98" s="314">
        <v>0</v>
      </c>
      <c r="I98" s="162">
        <f t="shared" ref="I98" si="7">F98</f>
        <v>9000000</v>
      </c>
      <c r="J98" s="561">
        <v>2025</v>
      </c>
    </row>
    <row r="99" spans="1:10" ht="12.75" customHeight="1" x14ac:dyDescent="0.2">
      <c r="A99" s="606" t="s">
        <v>1819</v>
      </c>
      <c r="B99" s="606"/>
      <c r="C99" s="235">
        <f>SUM(C98:C98)</f>
        <v>3</v>
      </c>
      <c r="D99" s="235"/>
      <c r="E99" s="235"/>
      <c r="F99" s="236">
        <f>SUM(F98:F98)</f>
        <v>9000000</v>
      </c>
      <c r="G99" s="236">
        <f>SUM(G98:G98)</f>
        <v>0</v>
      </c>
      <c r="H99" s="236">
        <f>SUM(H98:H98)</f>
        <v>0</v>
      </c>
      <c r="I99" s="236">
        <f>SUM(I98:I98)</f>
        <v>9000000</v>
      </c>
      <c r="J99" s="235"/>
    </row>
    <row r="100" spans="1:10" s="454" customFormat="1" ht="12.75" customHeight="1" x14ac:dyDescent="0.2">
      <c r="A100" s="563">
        <v>1</v>
      </c>
      <c r="B100" s="480"/>
      <c r="C100" s="370"/>
      <c r="D100" s="370"/>
      <c r="E100" s="370"/>
      <c r="F100" s="70"/>
      <c r="G100" s="70"/>
      <c r="H100" s="70"/>
      <c r="I100" s="70"/>
      <c r="J100" s="370"/>
    </row>
    <row r="101" spans="1:10" ht="12.75" customHeight="1" x14ac:dyDescent="0.2">
      <c r="A101" s="606" t="s">
        <v>1820</v>
      </c>
      <c r="B101" s="606"/>
      <c r="C101" s="235">
        <f>SUM(C100)</f>
        <v>0</v>
      </c>
      <c r="D101" s="235"/>
      <c r="E101" s="235"/>
      <c r="F101" s="236">
        <f>SUM(F100)</f>
        <v>0</v>
      </c>
      <c r="G101" s="236">
        <f t="shared" ref="G101" si="8">SUM(G100)</f>
        <v>0</v>
      </c>
      <c r="H101" s="236">
        <f t="shared" ref="H101" si="9">SUM(H100)</f>
        <v>0</v>
      </c>
      <c r="I101" s="236">
        <f t="shared" ref="I101" si="10">SUM(I100)</f>
        <v>0</v>
      </c>
      <c r="J101" s="235"/>
    </row>
    <row r="102" spans="1:10" s="454" customFormat="1" ht="12.75" customHeight="1" x14ac:dyDescent="0.2">
      <c r="A102" s="563">
        <v>1</v>
      </c>
      <c r="B102" s="480"/>
      <c r="C102" s="370"/>
      <c r="D102" s="370"/>
      <c r="E102" s="370"/>
      <c r="F102" s="70"/>
      <c r="G102" s="70"/>
      <c r="H102" s="70"/>
      <c r="I102" s="70"/>
      <c r="J102" s="370"/>
    </row>
    <row r="103" spans="1:10" ht="12.75" customHeight="1" x14ac:dyDescent="0.2">
      <c r="A103" s="606" t="s">
        <v>1820</v>
      </c>
      <c r="B103" s="606"/>
      <c r="C103" s="235">
        <f>SUM(C102)</f>
        <v>0</v>
      </c>
      <c r="D103" s="235"/>
      <c r="E103" s="235"/>
      <c r="F103" s="236">
        <f>SUM(F102)</f>
        <v>0</v>
      </c>
      <c r="G103" s="236">
        <f t="shared" ref="G103" si="11">SUM(G102)</f>
        <v>0</v>
      </c>
      <c r="H103" s="236">
        <f t="shared" ref="H103" si="12">SUM(H102)</f>
        <v>0</v>
      </c>
      <c r="I103" s="236">
        <f t="shared" ref="I103" si="13">SUM(I102)</f>
        <v>0</v>
      </c>
      <c r="J103" s="235"/>
    </row>
  </sheetData>
  <autoFilter ref="A6:K103"/>
  <mergeCells count="23">
    <mergeCell ref="J3:J5"/>
    <mergeCell ref="A7:B7"/>
    <mergeCell ref="A14:B14"/>
    <mergeCell ref="A59:B59"/>
    <mergeCell ref="A38:B38"/>
    <mergeCell ref="A3:A5"/>
    <mergeCell ref="B3:B5"/>
    <mergeCell ref="C3:C4"/>
    <mergeCell ref="D3:D5"/>
    <mergeCell ref="F3:I3"/>
    <mergeCell ref="A89:B89"/>
    <mergeCell ref="A82:B82"/>
    <mergeCell ref="A84:B84"/>
    <mergeCell ref="A81:B81"/>
    <mergeCell ref="A86:B86"/>
    <mergeCell ref="A101:B101"/>
    <mergeCell ref="A103:B103"/>
    <mergeCell ref="A97:B97"/>
    <mergeCell ref="A99:B99"/>
    <mergeCell ref="A88:B88"/>
    <mergeCell ref="A94:B94"/>
    <mergeCell ref="A91:B91"/>
    <mergeCell ref="A96:B96"/>
  </mergeCells>
  <conditionalFormatting sqref="B15">
    <cfRule type="duplicateValues" dxfId="35" priority="25"/>
  </conditionalFormatting>
  <conditionalFormatting sqref="B16">
    <cfRule type="duplicateValues" dxfId="34" priority="24"/>
  </conditionalFormatting>
  <conditionalFormatting sqref="B17">
    <cfRule type="duplicateValues" dxfId="33" priority="23"/>
  </conditionalFormatting>
  <conditionalFormatting sqref="B18">
    <cfRule type="duplicateValues" dxfId="32" priority="22"/>
  </conditionalFormatting>
  <conditionalFormatting sqref="B19">
    <cfRule type="duplicateValues" dxfId="31" priority="21"/>
  </conditionalFormatting>
  <conditionalFormatting sqref="B20">
    <cfRule type="duplicateValues" dxfId="30" priority="20"/>
  </conditionalFormatting>
  <conditionalFormatting sqref="B25">
    <cfRule type="duplicateValues" dxfId="29" priority="19"/>
  </conditionalFormatting>
  <conditionalFormatting sqref="B29">
    <cfRule type="duplicateValues" dxfId="28" priority="16"/>
  </conditionalFormatting>
  <conditionalFormatting sqref="B30:B31">
    <cfRule type="duplicateValues" dxfId="27" priority="18"/>
  </conditionalFormatting>
  <conditionalFormatting sqref="B32:B34">
    <cfRule type="duplicateValues" dxfId="26" priority="15"/>
  </conditionalFormatting>
  <conditionalFormatting sqref="B36">
    <cfRule type="duplicateValues" dxfId="25" priority="17"/>
  </conditionalFormatting>
  <conditionalFormatting sqref="B39">
    <cfRule type="duplicateValues" dxfId="24" priority="14"/>
  </conditionalFormatting>
  <conditionalFormatting sqref="B40">
    <cfRule type="duplicateValues" dxfId="23" priority="12"/>
  </conditionalFormatting>
  <conditionalFormatting sqref="B41">
    <cfRule type="duplicateValues" dxfId="22" priority="11"/>
  </conditionalFormatting>
  <conditionalFormatting sqref="B42:B44">
    <cfRule type="duplicateValues" dxfId="21" priority="10"/>
  </conditionalFormatting>
  <conditionalFormatting sqref="B45">
    <cfRule type="duplicateValues" dxfId="20" priority="9"/>
  </conditionalFormatting>
  <conditionalFormatting sqref="B58">
    <cfRule type="duplicateValues" dxfId="19" priority="7"/>
  </conditionalFormatting>
  <conditionalFormatting sqref="B63">
    <cfRule type="duplicateValues" dxfId="18" priority="5"/>
  </conditionalFormatting>
  <conditionalFormatting sqref="B60:B61">
    <cfRule type="duplicateValues" dxfId="17" priority="4"/>
  </conditionalFormatting>
  <conditionalFormatting sqref="B48 B55:B57">
    <cfRule type="duplicateValues" dxfId="16" priority="31"/>
  </conditionalFormatting>
  <conditionalFormatting sqref="B75:B76">
    <cfRule type="duplicateValues" dxfId="15" priority="2"/>
  </conditionalFormatting>
  <conditionalFormatting sqref="B37">
    <cfRule type="duplicateValues" dxfId="14" priority="53"/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ignoredErrors>
    <ignoredError sqref="C8 F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5"/>
  <sheetViews>
    <sheetView zoomScale="85" zoomScaleNormal="85" workbookViewId="0">
      <selection activeCell="B192" sqref="B192"/>
    </sheetView>
  </sheetViews>
  <sheetFormatPr defaultRowHeight="12.75" x14ac:dyDescent="0.2"/>
  <cols>
    <col min="1" max="1" width="9.33203125" style="43"/>
    <col min="2" max="2" width="86.83203125" style="176" customWidth="1"/>
    <col min="3" max="3" width="70" customWidth="1"/>
    <col min="5" max="5" width="9.33203125" style="43"/>
    <col min="6" max="6" width="85.83203125" customWidth="1"/>
    <col min="7" max="7" width="70.5" customWidth="1"/>
  </cols>
  <sheetData>
    <row r="1" spans="1:7" x14ac:dyDescent="0.2">
      <c r="A1" s="381"/>
      <c r="B1" s="382" t="s">
        <v>1699</v>
      </c>
      <c r="C1" s="381" t="s">
        <v>1700</v>
      </c>
      <c r="E1" s="381"/>
      <c r="F1" s="49" t="s">
        <v>1701</v>
      </c>
      <c r="G1" s="381" t="s">
        <v>1700</v>
      </c>
    </row>
    <row r="2" spans="1:7" x14ac:dyDescent="0.2">
      <c r="A2" s="381">
        <v>1</v>
      </c>
      <c r="B2" s="380" t="s">
        <v>397</v>
      </c>
      <c r="C2" s="49" t="s">
        <v>1710</v>
      </c>
      <c r="E2" s="381">
        <v>1</v>
      </c>
      <c r="F2" s="248" t="s">
        <v>1766</v>
      </c>
      <c r="G2" s="80"/>
    </row>
    <row r="3" spans="1:7" x14ac:dyDescent="0.2">
      <c r="A3" s="381">
        <v>2</v>
      </c>
      <c r="B3" s="49" t="s">
        <v>1681</v>
      </c>
      <c r="C3" s="49" t="s">
        <v>1711</v>
      </c>
      <c r="E3" s="381">
        <v>2</v>
      </c>
      <c r="F3" s="249"/>
      <c r="G3" s="80"/>
    </row>
    <row r="4" spans="1:7" x14ac:dyDescent="0.2">
      <c r="A4" s="381">
        <v>3</v>
      </c>
      <c r="B4" s="49" t="s">
        <v>1680</v>
      </c>
      <c r="C4" s="49" t="s">
        <v>1711</v>
      </c>
      <c r="E4" s="381">
        <v>3</v>
      </c>
      <c r="F4" s="249"/>
      <c r="G4" s="80"/>
    </row>
    <row r="5" spans="1:7" x14ac:dyDescent="0.2">
      <c r="A5" s="394">
        <v>4</v>
      </c>
      <c r="B5" s="99" t="s">
        <v>969</v>
      </c>
      <c r="C5" s="49" t="s">
        <v>1712</v>
      </c>
      <c r="E5" s="381">
        <v>4</v>
      </c>
      <c r="F5" s="249"/>
      <c r="G5" s="80"/>
    </row>
    <row r="6" spans="1:7" x14ac:dyDescent="0.2">
      <c r="A6" s="394">
        <v>5</v>
      </c>
      <c r="B6" s="99" t="s">
        <v>1460</v>
      </c>
      <c r="C6" s="49" t="s">
        <v>1712</v>
      </c>
      <c r="E6" s="381">
        <v>5</v>
      </c>
      <c r="F6" s="249"/>
      <c r="G6" s="80"/>
    </row>
    <row r="7" spans="1:7" x14ac:dyDescent="0.2">
      <c r="A7" s="394">
        <v>6</v>
      </c>
      <c r="B7" s="99" t="s">
        <v>1478</v>
      </c>
      <c r="C7" s="49" t="s">
        <v>1712</v>
      </c>
      <c r="E7" s="381">
        <v>6</v>
      </c>
      <c r="F7" s="249"/>
      <c r="G7" s="80"/>
    </row>
    <row r="8" spans="1:7" x14ac:dyDescent="0.2">
      <c r="A8" s="394">
        <v>7</v>
      </c>
      <c r="B8" s="99" t="s">
        <v>1479</v>
      </c>
      <c r="C8" s="49" t="s">
        <v>1712</v>
      </c>
      <c r="E8" s="381">
        <v>7</v>
      </c>
      <c r="F8" s="249"/>
      <c r="G8" s="80"/>
    </row>
    <row r="9" spans="1:7" x14ac:dyDescent="0.2">
      <c r="A9" s="394">
        <v>8</v>
      </c>
      <c r="B9" s="99" t="s">
        <v>1524</v>
      </c>
      <c r="C9" s="49" t="s">
        <v>1712</v>
      </c>
      <c r="E9" s="381">
        <v>8</v>
      </c>
      <c r="F9" s="249"/>
      <c r="G9" s="80"/>
    </row>
    <row r="10" spans="1:7" x14ac:dyDescent="0.2">
      <c r="A10" s="394">
        <v>9</v>
      </c>
      <c r="B10" s="80" t="s">
        <v>1526</v>
      </c>
      <c r="C10" s="49" t="s">
        <v>1712</v>
      </c>
      <c r="E10" s="381">
        <v>9</v>
      </c>
      <c r="F10" s="2"/>
      <c r="G10" s="80"/>
    </row>
    <row r="11" spans="1:7" x14ac:dyDescent="0.2">
      <c r="A11" s="394">
        <v>10</v>
      </c>
      <c r="B11" s="80" t="s">
        <v>1527</v>
      </c>
      <c r="C11" s="49" t="s">
        <v>1712</v>
      </c>
      <c r="E11" s="381">
        <v>10</v>
      </c>
      <c r="F11" s="249"/>
      <c r="G11" s="80"/>
    </row>
    <row r="12" spans="1:7" x14ac:dyDescent="0.2">
      <c r="A12" s="394">
        <v>11</v>
      </c>
      <c r="B12" s="80" t="s">
        <v>1528</v>
      </c>
      <c r="C12" s="49" t="s">
        <v>1712</v>
      </c>
      <c r="E12" s="381">
        <v>11</v>
      </c>
      <c r="F12" s="249"/>
      <c r="G12" s="80"/>
    </row>
    <row r="13" spans="1:7" x14ac:dyDescent="0.2">
      <c r="A13" s="394">
        <v>12</v>
      </c>
      <c r="B13" s="80" t="s">
        <v>1530</v>
      </c>
      <c r="C13" s="49" t="s">
        <v>1712</v>
      </c>
      <c r="E13" s="381">
        <v>12</v>
      </c>
      <c r="F13" s="249"/>
      <c r="G13" s="80"/>
    </row>
    <row r="14" spans="1:7" x14ac:dyDescent="0.2">
      <c r="A14" s="394">
        <v>13</v>
      </c>
      <c r="B14" s="80" t="s">
        <v>1533</v>
      </c>
      <c r="C14" s="49" t="s">
        <v>1712</v>
      </c>
      <c r="E14" s="381">
        <v>13</v>
      </c>
      <c r="F14" s="249"/>
      <c r="G14" s="80"/>
    </row>
    <row r="15" spans="1:7" x14ac:dyDescent="0.2">
      <c r="A15" s="394">
        <v>14</v>
      </c>
      <c r="B15" s="310" t="s">
        <v>1550</v>
      </c>
      <c r="C15" s="49" t="s">
        <v>1712</v>
      </c>
      <c r="E15" s="381">
        <v>14</v>
      </c>
      <c r="F15" s="249"/>
      <c r="G15" s="80"/>
    </row>
    <row r="16" spans="1:7" x14ac:dyDescent="0.2">
      <c r="A16" s="394">
        <v>15</v>
      </c>
      <c r="B16" s="299" t="s">
        <v>1551</v>
      </c>
      <c r="C16" s="49" t="s">
        <v>1712</v>
      </c>
      <c r="E16" s="381">
        <v>15</v>
      </c>
      <c r="F16" s="2"/>
      <c r="G16" s="80"/>
    </row>
    <row r="17" spans="1:7" x14ac:dyDescent="0.2">
      <c r="A17" s="394">
        <v>16</v>
      </c>
      <c r="B17" s="522" t="s">
        <v>1554</v>
      </c>
      <c r="C17" s="49" t="s">
        <v>1712</v>
      </c>
      <c r="E17" s="381">
        <v>16</v>
      </c>
      <c r="F17" s="249"/>
      <c r="G17" s="80"/>
    </row>
    <row r="18" spans="1:7" x14ac:dyDescent="0.2">
      <c r="A18" s="394">
        <v>17</v>
      </c>
      <c r="B18" s="403" t="s">
        <v>720</v>
      </c>
      <c r="C18" s="49" t="s">
        <v>1712</v>
      </c>
      <c r="E18" s="381">
        <v>17</v>
      </c>
      <c r="F18" s="249"/>
      <c r="G18" s="80"/>
    </row>
    <row r="19" spans="1:7" x14ac:dyDescent="0.2">
      <c r="A19" s="394">
        <v>18</v>
      </c>
      <c r="B19" s="403" t="s">
        <v>719</v>
      </c>
      <c r="C19" s="49" t="s">
        <v>1712</v>
      </c>
      <c r="E19" s="381">
        <v>18</v>
      </c>
      <c r="F19" s="99"/>
      <c r="G19" s="80"/>
    </row>
    <row r="20" spans="1:7" x14ac:dyDescent="0.2">
      <c r="A20" s="394">
        <v>19</v>
      </c>
      <c r="B20" s="403" t="s">
        <v>1601</v>
      </c>
      <c r="C20" s="49" t="s">
        <v>1712</v>
      </c>
      <c r="E20" s="381"/>
    </row>
    <row r="21" spans="1:7" x14ac:dyDescent="0.2">
      <c r="A21" s="394">
        <v>20</v>
      </c>
      <c r="B21" s="403" t="s">
        <v>1622</v>
      </c>
      <c r="C21" s="49" t="s">
        <v>1712</v>
      </c>
      <c r="E21" s="381"/>
      <c r="F21" s="316"/>
      <c r="G21" s="159"/>
    </row>
    <row r="22" spans="1:7" x14ac:dyDescent="0.2">
      <c r="A22" s="394">
        <v>21</v>
      </c>
      <c r="B22" s="403" t="s">
        <v>1632</v>
      </c>
      <c r="C22" s="49" t="s">
        <v>1712</v>
      </c>
      <c r="E22" s="381"/>
      <c r="F22" s="316"/>
      <c r="G22" s="159"/>
    </row>
    <row r="23" spans="1:7" x14ac:dyDescent="0.2">
      <c r="A23" s="429">
        <v>22</v>
      </c>
      <c r="B23" s="523" t="s">
        <v>1253</v>
      </c>
      <c r="C23" s="49" t="s">
        <v>1710</v>
      </c>
      <c r="E23" s="381"/>
      <c r="F23" s="159"/>
      <c r="G23" s="381"/>
    </row>
    <row r="24" spans="1:7" x14ac:dyDescent="0.2">
      <c r="A24" s="472">
        <v>21</v>
      </c>
      <c r="B24" s="523" t="s">
        <v>1024</v>
      </c>
      <c r="C24" s="49" t="s">
        <v>1712</v>
      </c>
      <c r="E24" s="472"/>
      <c r="F24" s="159"/>
      <c r="G24" s="472"/>
    </row>
    <row r="25" spans="1:7" x14ac:dyDescent="0.2">
      <c r="A25" s="472">
        <v>22</v>
      </c>
      <c r="B25" s="523" t="s">
        <v>1023</v>
      </c>
      <c r="C25" s="49" t="s">
        <v>1712</v>
      </c>
      <c r="E25" s="472"/>
      <c r="F25" s="159"/>
      <c r="G25" s="472"/>
    </row>
    <row r="26" spans="1:7" x14ac:dyDescent="0.2">
      <c r="A26" s="515">
        <v>23</v>
      </c>
      <c r="B26" s="411" t="s">
        <v>1035</v>
      </c>
      <c r="C26" s="49" t="s">
        <v>1710</v>
      </c>
      <c r="E26" s="472"/>
      <c r="F26" s="159"/>
      <c r="G26" s="472"/>
    </row>
    <row r="27" spans="1:7" x14ac:dyDescent="0.2">
      <c r="A27" s="515">
        <v>24</v>
      </c>
      <c r="B27" s="411" t="s">
        <v>1034</v>
      </c>
      <c r="C27" s="49" t="s">
        <v>1710</v>
      </c>
      <c r="E27" s="472"/>
      <c r="F27" s="159" t="s">
        <v>1702</v>
      </c>
      <c r="G27" s="472" t="s">
        <v>1700</v>
      </c>
    </row>
    <row r="28" spans="1:7" x14ac:dyDescent="0.2">
      <c r="A28" s="381"/>
      <c r="B28" s="99"/>
      <c r="C28" s="80"/>
      <c r="E28" s="381">
        <v>1</v>
      </c>
      <c r="F28" s="360" t="s">
        <v>1704</v>
      </c>
      <c r="G28" s="99" t="s">
        <v>1789</v>
      </c>
    </row>
    <row r="29" spans="1:7" x14ac:dyDescent="0.2">
      <c r="A29" s="381"/>
      <c r="B29" s="99"/>
      <c r="C29" s="80"/>
      <c r="E29" s="381">
        <f>E28+1</f>
        <v>2</v>
      </c>
      <c r="F29" s="360" t="s">
        <v>1705</v>
      </c>
      <c r="G29" s="99" t="s">
        <v>1789</v>
      </c>
    </row>
    <row r="30" spans="1:7" x14ac:dyDescent="0.2">
      <c r="A30" s="381"/>
      <c r="B30" s="159" t="s">
        <v>1703</v>
      </c>
      <c r="C30" s="381" t="s">
        <v>1700</v>
      </c>
      <c r="E30" s="381">
        <f t="shared" ref="E30:E74" si="0">E29+1</f>
        <v>3</v>
      </c>
      <c r="F30" s="396" t="s">
        <v>1706</v>
      </c>
      <c r="G30" s="99" t="s">
        <v>1789</v>
      </c>
    </row>
    <row r="31" spans="1:7" x14ac:dyDescent="0.2">
      <c r="A31" s="372">
        <v>1</v>
      </c>
      <c r="B31" s="348" t="s">
        <v>253</v>
      </c>
      <c r="C31" s="49" t="s">
        <v>1715</v>
      </c>
      <c r="E31" s="381">
        <f t="shared" si="0"/>
        <v>4</v>
      </c>
      <c r="F31" s="396" t="s">
        <v>1707</v>
      </c>
      <c r="G31" s="99" t="s">
        <v>1789</v>
      </c>
    </row>
    <row r="32" spans="1:7" x14ac:dyDescent="0.2">
      <c r="A32" s="372">
        <v>2</v>
      </c>
      <c r="B32" s="348" t="s">
        <v>245</v>
      </c>
      <c r="C32" s="49" t="s">
        <v>1715</v>
      </c>
      <c r="E32" s="381">
        <f t="shared" si="0"/>
        <v>5</v>
      </c>
      <c r="F32" s="396" t="s">
        <v>1708</v>
      </c>
      <c r="G32" s="99" t="s">
        <v>1789</v>
      </c>
    </row>
    <row r="33" spans="1:7" x14ac:dyDescent="0.2">
      <c r="A33" s="372">
        <v>3</v>
      </c>
      <c r="B33" s="403" t="s">
        <v>281</v>
      </c>
      <c r="C33" s="49" t="s">
        <v>1715</v>
      </c>
      <c r="E33" s="381">
        <f t="shared" si="0"/>
        <v>6</v>
      </c>
      <c r="F33" s="411" t="s">
        <v>433</v>
      </c>
      <c r="G33" s="99" t="s">
        <v>1709</v>
      </c>
    </row>
    <row r="34" spans="1:7" x14ac:dyDescent="0.2">
      <c r="A34" s="372">
        <v>4</v>
      </c>
      <c r="B34" s="403" t="s">
        <v>261</v>
      </c>
      <c r="C34" s="49" t="s">
        <v>1715</v>
      </c>
      <c r="E34" s="381">
        <f t="shared" si="0"/>
        <v>7</v>
      </c>
      <c r="F34" s="360" t="s">
        <v>1264</v>
      </c>
      <c r="G34" s="99" t="s">
        <v>1713</v>
      </c>
    </row>
    <row r="35" spans="1:7" x14ac:dyDescent="0.2">
      <c r="A35" s="372">
        <v>5</v>
      </c>
      <c r="B35" s="403" t="s">
        <v>206</v>
      </c>
      <c r="C35" s="49" t="s">
        <v>1715</v>
      </c>
      <c r="E35" s="381">
        <f t="shared" si="0"/>
        <v>8</v>
      </c>
      <c r="F35" s="396" t="s">
        <v>1276</v>
      </c>
      <c r="G35" s="80" t="s">
        <v>1716</v>
      </c>
    </row>
    <row r="36" spans="1:7" x14ac:dyDescent="0.2">
      <c r="A36" s="372">
        <v>6</v>
      </c>
      <c r="B36" s="403" t="s">
        <v>209</v>
      </c>
      <c r="C36" s="49" t="s">
        <v>1715</v>
      </c>
      <c r="E36" s="381">
        <f t="shared" si="0"/>
        <v>9</v>
      </c>
      <c r="F36" s="396" t="s">
        <v>1277</v>
      </c>
      <c r="G36" s="80" t="s">
        <v>1716</v>
      </c>
    </row>
    <row r="37" spans="1:7" x14ac:dyDescent="0.2">
      <c r="A37" s="372">
        <v>7</v>
      </c>
      <c r="B37" s="403" t="s">
        <v>292</v>
      </c>
      <c r="C37" s="49" t="s">
        <v>1715</v>
      </c>
      <c r="E37" s="381">
        <f t="shared" si="0"/>
        <v>10</v>
      </c>
      <c r="F37" s="360" t="s">
        <v>1278</v>
      </c>
      <c r="G37" s="80" t="s">
        <v>1716</v>
      </c>
    </row>
    <row r="38" spans="1:7" x14ac:dyDescent="0.2">
      <c r="A38" s="372">
        <v>8</v>
      </c>
      <c r="B38" s="403" t="s">
        <v>225</v>
      </c>
      <c r="C38" s="49" t="s">
        <v>1715</v>
      </c>
      <c r="E38" s="381">
        <f t="shared" si="0"/>
        <v>11</v>
      </c>
      <c r="F38" s="396" t="s">
        <v>1279</v>
      </c>
      <c r="G38" s="80" t="s">
        <v>1716</v>
      </c>
    </row>
    <row r="39" spans="1:7" x14ac:dyDescent="0.2">
      <c r="A39" s="372">
        <v>9</v>
      </c>
      <c r="B39" s="403" t="s">
        <v>231</v>
      </c>
      <c r="C39" s="49" t="s">
        <v>1715</v>
      </c>
      <c r="E39" s="381">
        <f t="shared" si="0"/>
        <v>12</v>
      </c>
      <c r="F39" s="396" t="s">
        <v>1663</v>
      </c>
      <c r="G39" s="80" t="s">
        <v>1716</v>
      </c>
    </row>
    <row r="40" spans="1:7" x14ac:dyDescent="0.2">
      <c r="A40" s="372">
        <v>10</v>
      </c>
      <c r="B40" s="403" t="s">
        <v>255</v>
      </c>
      <c r="C40" s="49" t="s">
        <v>1715</v>
      </c>
      <c r="E40" s="381">
        <f t="shared" si="0"/>
        <v>13</v>
      </c>
      <c r="F40" s="360" t="s">
        <v>1665</v>
      </c>
      <c r="G40" s="80" t="s">
        <v>1716</v>
      </c>
    </row>
    <row r="41" spans="1:7" x14ac:dyDescent="0.2">
      <c r="A41" s="372">
        <v>11</v>
      </c>
      <c r="B41" s="403" t="s">
        <v>251</v>
      </c>
      <c r="C41" s="49" t="s">
        <v>1715</v>
      </c>
      <c r="E41" s="381">
        <f t="shared" si="0"/>
        <v>14</v>
      </c>
      <c r="F41" s="360" t="s">
        <v>1667</v>
      </c>
      <c r="G41" s="80" t="s">
        <v>1716</v>
      </c>
    </row>
    <row r="42" spans="1:7" x14ac:dyDescent="0.2">
      <c r="A42" s="372">
        <v>12</v>
      </c>
      <c r="B42" s="403" t="s">
        <v>257</v>
      </c>
      <c r="C42" s="49" t="s">
        <v>1715</v>
      </c>
      <c r="E42" s="381">
        <f t="shared" si="0"/>
        <v>15</v>
      </c>
      <c r="F42" s="403" t="s">
        <v>1698</v>
      </c>
      <c r="G42" s="99" t="s">
        <v>1790</v>
      </c>
    </row>
    <row r="43" spans="1:7" x14ac:dyDescent="0.2">
      <c r="A43" s="372">
        <v>13</v>
      </c>
      <c r="B43" s="403" t="s">
        <v>219</v>
      </c>
      <c r="C43" s="49" t="s">
        <v>1715</v>
      </c>
      <c r="E43" s="381">
        <f t="shared" si="0"/>
        <v>16</v>
      </c>
      <c r="F43" s="403"/>
      <c r="G43" s="159"/>
    </row>
    <row r="44" spans="1:7" x14ac:dyDescent="0.2">
      <c r="A44" s="372">
        <v>14</v>
      </c>
      <c r="B44" s="403" t="s">
        <v>277</v>
      </c>
      <c r="C44" s="49" t="s">
        <v>1715</v>
      </c>
      <c r="E44" s="381">
        <f t="shared" si="0"/>
        <v>17</v>
      </c>
      <c r="F44" s="403"/>
      <c r="G44" s="159"/>
    </row>
    <row r="45" spans="1:7" x14ac:dyDescent="0.2">
      <c r="A45" s="372">
        <v>15</v>
      </c>
      <c r="B45" s="348" t="s">
        <v>492</v>
      </c>
      <c r="C45" s="49" t="s">
        <v>1715</v>
      </c>
      <c r="E45" s="381">
        <f t="shared" si="0"/>
        <v>18</v>
      </c>
      <c r="F45" s="49"/>
      <c r="G45" s="159"/>
    </row>
    <row r="46" spans="1:7" x14ac:dyDescent="0.2">
      <c r="A46" s="372">
        <v>16</v>
      </c>
      <c r="B46" s="348" t="s">
        <v>523</v>
      </c>
      <c r="C46" s="49" t="s">
        <v>1715</v>
      </c>
      <c r="E46" s="381">
        <f t="shared" si="0"/>
        <v>19</v>
      </c>
      <c r="F46" s="49"/>
      <c r="G46" s="159"/>
    </row>
    <row r="47" spans="1:7" x14ac:dyDescent="0.2">
      <c r="A47" s="372">
        <v>17</v>
      </c>
      <c r="B47" s="403" t="s">
        <v>511</v>
      </c>
      <c r="C47" s="49" t="s">
        <v>1715</v>
      </c>
      <c r="E47" s="381">
        <f t="shared" si="0"/>
        <v>20</v>
      </c>
      <c r="F47" s="49"/>
      <c r="G47" s="159"/>
    </row>
    <row r="48" spans="1:7" x14ac:dyDescent="0.2">
      <c r="A48" s="372">
        <v>18</v>
      </c>
      <c r="B48" s="403" t="s">
        <v>517</v>
      </c>
      <c r="C48" s="49" t="s">
        <v>1715</v>
      </c>
      <c r="E48" s="381">
        <f t="shared" si="0"/>
        <v>21</v>
      </c>
      <c r="F48" s="49"/>
      <c r="G48" s="159"/>
    </row>
    <row r="49" spans="1:7" x14ac:dyDescent="0.2">
      <c r="A49" s="372">
        <v>19</v>
      </c>
      <c r="B49" s="403" t="s">
        <v>525</v>
      </c>
      <c r="C49" s="49" t="s">
        <v>1715</v>
      </c>
      <c r="E49" s="381">
        <f t="shared" si="0"/>
        <v>22</v>
      </c>
      <c r="F49" s="49"/>
      <c r="G49" s="159"/>
    </row>
    <row r="50" spans="1:7" x14ac:dyDescent="0.2">
      <c r="A50" s="372">
        <v>20</v>
      </c>
      <c r="B50" s="403" t="s">
        <v>484</v>
      </c>
      <c r="C50" s="49" t="s">
        <v>1715</v>
      </c>
      <c r="E50" s="381">
        <f t="shared" si="0"/>
        <v>23</v>
      </c>
      <c r="F50" s="49"/>
      <c r="G50" s="159"/>
    </row>
    <row r="51" spans="1:7" x14ac:dyDescent="0.2">
      <c r="A51" s="372">
        <v>21</v>
      </c>
      <c r="B51" s="403" t="s">
        <v>565</v>
      </c>
      <c r="C51" s="49" t="s">
        <v>1715</v>
      </c>
      <c r="E51" s="381">
        <f t="shared" si="0"/>
        <v>24</v>
      </c>
      <c r="F51" s="159"/>
      <c r="G51" s="159"/>
    </row>
    <row r="52" spans="1:7" x14ac:dyDescent="0.2">
      <c r="A52" s="372">
        <v>22</v>
      </c>
      <c r="B52" s="403" t="s">
        <v>488</v>
      </c>
      <c r="C52" s="49" t="s">
        <v>1715</v>
      </c>
      <c r="E52" s="381">
        <f t="shared" si="0"/>
        <v>25</v>
      </c>
      <c r="F52" s="49"/>
      <c r="G52" s="159"/>
    </row>
    <row r="53" spans="1:7" x14ac:dyDescent="0.2">
      <c r="A53" s="372">
        <v>23</v>
      </c>
      <c r="B53" s="403" t="s">
        <v>480</v>
      </c>
      <c r="C53" s="49" t="s">
        <v>1715</v>
      </c>
      <c r="E53" s="381">
        <f t="shared" si="0"/>
        <v>26</v>
      </c>
      <c r="F53" s="49"/>
      <c r="G53" s="159"/>
    </row>
    <row r="54" spans="1:7" x14ac:dyDescent="0.2">
      <c r="A54" s="372">
        <v>24</v>
      </c>
      <c r="B54" s="403" t="s">
        <v>515</v>
      </c>
      <c r="C54" s="49" t="s">
        <v>1715</v>
      </c>
      <c r="E54" s="381">
        <f t="shared" si="0"/>
        <v>27</v>
      </c>
      <c r="F54" s="316"/>
      <c r="G54" s="159"/>
    </row>
    <row r="55" spans="1:7" x14ac:dyDescent="0.2">
      <c r="A55" s="372">
        <v>25</v>
      </c>
      <c r="B55" s="403" t="s">
        <v>569</v>
      </c>
      <c r="C55" s="49" t="s">
        <v>1715</v>
      </c>
      <c r="E55" s="381">
        <f t="shared" si="0"/>
        <v>28</v>
      </c>
      <c r="F55" s="80"/>
      <c r="G55" s="159"/>
    </row>
    <row r="56" spans="1:7" x14ac:dyDescent="0.2">
      <c r="A56" s="372">
        <v>26</v>
      </c>
      <c r="B56" s="403" t="s">
        <v>595</v>
      </c>
      <c r="C56" s="49" t="s">
        <v>1715</v>
      </c>
      <c r="E56" s="381">
        <f t="shared" si="0"/>
        <v>29</v>
      </c>
      <c r="F56" s="49"/>
      <c r="G56" s="159"/>
    </row>
    <row r="57" spans="1:7" x14ac:dyDescent="0.2">
      <c r="A57" s="372">
        <v>27</v>
      </c>
      <c r="B57" s="404" t="s">
        <v>846</v>
      </c>
      <c r="C57" s="403" t="s">
        <v>1715</v>
      </c>
      <c r="E57" s="381">
        <f t="shared" si="0"/>
        <v>30</v>
      </c>
      <c r="F57" s="49"/>
      <c r="G57" s="159"/>
    </row>
    <row r="58" spans="1:7" x14ac:dyDescent="0.2">
      <c r="A58" s="372">
        <v>28</v>
      </c>
      <c r="B58" s="404" t="s">
        <v>792</v>
      </c>
      <c r="C58" s="403" t="s">
        <v>1715</v>
      </c>
      <c r="E58" s="381">
        <f t="shared" si="0"/>
        <v>31</v>
      </c>
      <c r="F58" s="49"/>
      <c r="G58" s="159"/>
    </row>
    <row r="59" spans="1:7" x14ac:dyDescent="0.2">
      <c r="A59" s="372">
        <v>29</v>
      </c>
      <c r="B59" s="404" t="s">
        <v>848</v>
      </c>
      <c r="C59" s="403" t="s">
        <v>1715</v>
      </c>
      <c r="E59" s="381">
        <f t="shared" si="0"/>
        <v>32</v>
      </c>
      <c r="F59" s="49"/>
      <c r="G59" s="159"/>
    </row>
    <row r="60" spans="1:7" x14ac:dyDescent="0.2">
      <c r="A60" s="372">
        <v>30</v>
      </c>
      <c r="B60" s="404" t="s">
        <v>907</v>
      </c>
      <c r="C60" s="403" t="s">
        <v>1715</v>
      </c>
      <c r="E60" s="381">
        <f t="shared" si="0"/>
        <v>33</v>
      </c>
      <c r="F60" s="49"/>
      <c r="G60" s="159"/>
    </row>
    <row r="61" spans="1:7" x14ac:dyDescent="0.2">
      <c r="A61" s="372">
        <v>31</v>
      </c>
      <c r="B61" s="404" t="s">
        <v>881</v>
      </c>
      <c r="C61" s="403" t="s">
        <v>1715</v>
      </c>
      <c r="E61" s="381">
        <f t="shared" si="0"/>
        <v>34</v>
      </c>
      <c r="F61" s="159"/>
      <c r="G61" s="159"/>
    </row>
    <row r="62" spans="1:7" x14ac:dyDescent="0.2">
      <c r="A62" s="372">
        <v>32</v>
      </c>
      <c r="B62" s="404" t="s">
        <v>925</v>
      </c>
      <c r="C62" s="403" t="s">
        <v>1715</v>
      </c>
      <c r="E62" s="381">
        <f t="shared" si="0"/>
        <v>35</v>
      </c>
      <c r="F62" s="49"/>
      <c r="G62" s="159"/>
    </row>
    <row r="63" spans="1:7" x14ac:dyDescent="0.2">
      <c r="A63" s="372">
        <v>33</v>
      </c>
      <c r="B63" s="404" t="s">
        <v>929</v>
      </c>
      <c r="C63" s="403" t="s">
        <v>1715</v>
      </c>
      <c r="E63" s="381">
        <f t="shared" si="0"/>
        <v>36</v>
      </c>
      <c r="F63" s="383"/>
      <c r="G63" s="159"/>
    </row>
    <row r="64" spans="1:7" x14ac:dyDescent="0.2">
      <c r="A64" s="372">
        <v>34</v>
      </c>
      <c r="B64" s="404" t="s">
        <v>844</v>
      </c>
      <c r="C64" s="403" t="s">
        <v>1715</v>
      </c>
      <c r="E64" s="381">
        <f t="shared" si="0"/>
        <v>37</v>
      </c>
      <c r="F64" s="383"/>
      <c r="G64" s="159"/>
    </row>
    <row r="65" spans="1:7" x14ac:dyDescent="0.2">
      <c r="A65" s="372">
        <v>35</v>
      </c>
      <c r="B65" s="404" t="s">
        <v>935</v>
      </c>
      <c r="C65" s="403" t="s">
        <v>1715</v>
      </c>
      <c r="E65" s="381">
        <f t="shared" si="0"/>
        <v>38</v>
      </c>
      <c r="F65" s="383"/>
      <c r="G65" s="159"/>
    </row>
    <row r="66" spans="1:7" x14ac:dyDescent="0.2">
      <c r="A66" s="372">
        <v>36</v>
      </c>
      <c r="B66" s="404" t="s">
        <v>891</v>
      </c>
      <c r="C66" s="403" t="s">
        <v>1715</v>
      </c>
      <c r="E66" s="381">
        <f t="shared" si="0"/>
        <v>39</v>
      </c>
      <c r="F66" s="383"/>
      <c r="G66" s="159"/>
    </row>
    <row r="67" spans="1:7" x14ac:dyDescent="0.2">
      <c r="A67" s="372">
        <v>37</v>
      </c>
      <c r="B67" s="404" t="s">
        <v>943</v>
      </c>
      <c r="C67" s="403" t="s">
        <v>1715</v>
      </c>
      <c r="E67" s="381">
        <f t="shared" si="0"/>
        <v>40</v>
      </c>
      <c r="F67" s="383"/>
      <c r="G67" s="159"/>
    </row>
    <row r="68" spans="1:7" x14ac:dyDescent="0.2">
      <c r="A68" s="372">
        <v>38</v>
      </c>
      <c r="B68" s="404" t="s">
        <v>922</v>
      </c>
      <c r="C68" s="403" t="s">
        <v>1715</v>
      </c>
      <c r="E68" s="381">
        <f t="shared" si="0"/>
        <v>41</v>
      </c>
      <c r="F68" s="383"/>
      <c r="G68" s="159"/>
    </row>
    <row r="69" spans="1:7" x14ac:dyDescent="0.2">
      <c r="A69" s="372">
        <v>39</v>
      </c>
      <c r="B69" s="404" t="s">
        <v>905</v>
      </c>
      <c r="C69" s="403" t="s">
        <v>1715</v>
      </c>
      <c r="E69" s="381">
        <f t="shared" si="0"/>
        <v>42</v>
      </c>
      <c r="F69" s="383"/>
      <c r="G69" s="159"/>
    </row>
    <row r="70" spans="1:7" x14ac:dyDescent="0.2">
      <c r="A70" s="372">
        <v>40</v>
      </c>
      <c r="B70" s="404" t="s">
        <v>790</v>
      </c>
      <c r="C70" s="403" t="s">
        <v>1715</v>
      </c>
      <c r="E70" s="381">
        <f t="shared" si="0"/>
        <v>43</v>
      </c>
      <c r="F70" s="383"/>
      <c r="G70" s="159"/>
    </row>
    <row r="71" spans="1:7" x14ac:dyDescent="0.2">
      <c r="A71" s="372">
        <v>41</v>
      </c>
      <c r="B71" s="404" t="s">
        <v>818</v>
      </c>
      <c r="C71" s="403" t="s">
        <v>1715</v>
      </c>
      <c r="E71" s="381">
        <f t="shared" si="0"/>
        <v>44</v>
      </c>
      <c r="F71" s="383"/>
      <c r="G71" s="159"/>
    </row>
    <row r="72" spans="1:7" x14ac:dyDescent="0.2">
      <c r="A72" s="372">
        <v>42</v>
      </c>
      <c r="B72" s="404" t="s">
        <v>939</v>
      </c>
      <c r="C72" s="403" t="s">
        <v>1715</v>
      </c>
      <c r="E72" s="381">
        <f t="shared" si="0"/>
        <v>45</v>
      </c>
      <c r="F72" s="383"/>
      <c r="G72" s="159"/>
    </row>
    <row r="73" spans="1:7" x14ac:dyDescent="0.2">
      <c r="A73" s="372">
        <v>43</v>
      </c>
      <c r="B73" s="404" t="s">
        <v>824</v>
      </c>
      <c r="C73" s="403" t="s">
        <v>1715</v>
      </c>
      <c r="E73" s="381">
        <f t="shared" si="0"/>
        <v>46</v>
      </c>
      <c r="F73" s="383"/>
      <c r="G73" s="159"/>
    </row>
    <row r="74" spans="1:7" x14ac:dyDescent="0.2">
      <c r="A74" s="372">
        <v>44</v>
      </c>
      <c r="B74" s="404" t="s">
        <v>918</v>
      </c>
      <c r="C74" s="403" t="s">
        <v>1715</v>
      </c>
      <c r="E74" s="381">
        <f t="shared" si="0"/>
        <v>47</v>
      </c>
      <c r="F74" s="49"/>
      <c r="G74" s="159"/>
    </row>
    <row r="75" spans="1:7" x14ac:dyDescent="0.2">
      <c r="A75" s="372">
        <v>45</v>
      </c>
      <c r="B75" s="404" t="s">
        <v>924</v>
      </c>
      <c r="C75" s="403" t="s">
        <v>1715</v>
      </c>
    </row>
    <row r="76" spans="1:7" x14ac:dyDescent="0.2">
      <c r="A76" s="372">
        <v>46</v>
      </c>
      <c r="B76" s="404" t="s">
        <v>927</v>
      </c>
      <c r="C76" s="403" t="s">
        <v>1715</v>
      </c>
    </row>
    <row r="77" spans="1:7" x14ac:dyDescent="0.2">
      <c r="A77" s="372">
        <v>47</v>
      </c>
      <c r="B77" s="404" t="s">
        <v>806</v>
      </c>
      <c r="C77" s="403" t="s">
        <v>1715</v>
      </c>
    </row>
    <row r="78" spans="1:7" x14ac:dyDescent="0.2">
      <c r="A78" s="372">
        <v>48</v>
      </c>
      <c r="B78" s="404" t="s">
        <v>1160</v>
      </c>
      <c r="C78" s="403" t="s">
        <v>1715</v>
      </c>
    </row>
    <row r="79" spans="1:7" x14ac:dyDescent="0.2">
      <c r="A79" s="372">
        <v>49</v>
      </c>
      <c r="B79" s="404" t="s">
        <v>852</v>
      </c>
      <c r="C79" s="403" t="s">
        <v>1715</v>
      </c>
    </row>
    <row r="80" spans="1:7" x14ac:dyDescent="0.2">
      <c r="A80" s="372">
        <v>50</v>
      </c>
      <c r="B80" s="404" t="s">
        <v>808</v>
      </c>
      <c r="C80" s="403" t="s">
        <v>1715</v>
      </c>
    </row>
    <row r="81" spans="1:5" x14ac:dyDescent="0.2">
      <c r="A81" s="372">
        <v>51</v>
      </c>
      <c r="B81" s="404" t="s">
        <v>812</v>
      </c>
      <c r="C81" s="403" t="s">
        <v>1715</v>
      </c>
    </row>
    <row r="82" spans="1:5" x14ac:dyDescent="0.2">
      <c r="A82" s="372">
        <v>52</v>
      </c>
      <c r="B82" s="404" t="s">
        <v>840</v>
      </c>
      <c r="C82" s="403" t="s">
        <v>1715</v>
      </c>
    </row>
    <row r="83" spans="1:5" x14ac:dyDescent="0.2">
      <c r="A83" s="372">
        <v>53</v>
      </c>
      <c r="B83" s="404" t="s">
        <v>804</v>
      </c>
      <c r="C83" s="403" t="s">
        <v>1715</v>
      </c>
    </row>
    <row r="84" spans="1:5" x14ac:dyDescent="0.2">
      <c r="A84" s="372">
        <v>54</v>
      </c>
      <c r="B84" s="404" t="s">
        <v>862</v>
      </c>
      <c r="C84" s="403" t="s">
        <v>1715</v>
      </c>
    </row>
    <row r="85" spans="1:5" x14ac:dyDescent="0.2">
      <c r="A85" s="372">
        <v>55</v>
      </c>
      <c r="B85" s="404" t="s">
        <v>858</v>
      </c>
      <c r="C85" s="403" t="s">
        <v>1715</v>
      </c>
      <c r="E85"/>
    </row>
    <row r="86" spans="1:5" x14ac:dyDescent="0.2">
      <c r="A86" s="372">
        <v>56</v>
      </c>
      <c r="B86" s="404" t="s">
        <v>830</v>
      </c>
      <c r="C86" s="403" t="s">
        <v>1715</v>
      </c>
      <c r="E86"/>
    </row>
    <row r="87" spans="1:5" x14ac:dyDescent="0.2">
      <c r="A87" s="372">
        <v>57</v>
      </c>
      <c r="B87" s="404" t="s">
        <v>810</v>
      </c>
      <c r="C87" s="403" t="s">
        <v>1715</v>
      </c>
      <c r="E87"/>
    </row>
    <row r="88" spans="1:5" x14ac:dyDescent="0.2">
      <c r="A88" s="372">
        <v>58</v>
      </c>
      <c r="B88" s="404" t="s">
        <v>814</v>
      </c>
      <c r="C88" s="403" t="s">
        <v>1715</v>
      </c>
      <c r="E88"/>
    </row>
    <row r="89" spans="1:5" x14ac:dyDescent="0.2">
      <c r="A89" s="372">
        <v>59</v>
      </c>
      <c r="B89" s="404" t="s">
        <v>875</v>
      </c>
      <c r="C89" s="403" t="s">
        <v>1715</v>
      </c>
      <c r="E89"/>
    </row>
    <row r="90" spans="1:5" x14ac:dyDescent="0.2">
      <c r="A90" s="372">
        <v>60</v>
      </c>
      <c r="B90" s="404" t="s">
        <v>901</v>
      </c>
      <c r="C90" s="403" t="s">
        <v>1715</v>
      </c>
      <c r="E90"/>
    </row>
    <row r="91" spans="1:5" x14ac:dyDescent="0.2">
      <c r="A91" s="372">
        <v>61</v>
      </c>
      <c r="B91" s="404" t="s">
        <v>816</v>
      </c>
      <c r="C91" s="403" t="s">
        <v>1715</v>
      </c>
      <c r="E91"/>
    </row>
    <row r="92" spans="1:5" x14ac:dyDescent="0.2">
      <c r="A92" s="372">
        <v>62</v>
      </c>
      <c r="B92" s="404" t="s">
        <v>933</v>
      </c>
      <c r="C92" s="403" t="s">
        <v>1715</v>
      </c>
      <c r="E92"/>
    </row>
    <row r="93" spans="1:5" x14ac:dyDescent="0.2">
      <c r="A93" s="372">
        <v>63</v>
      </c>
      <c r="B93" s="404" t="s">
        <v>1159</v>
      </c>
      <c r="C93" s="403" t="s">
        <v>1715</v>
      </c>
      <c r="E93"/>
    </row>
    <row r="94" spans="1:5" x14ac:dyDescent="0.2">
      <c r="A94" s="372">
        <v>64</v>
      </c>
      <c r="B94" s="404" t="s">
        <v>895</v>
      </c>
      <c r="C94" s="403" t="s">
        <v>1715</v>
      </c>
      <c r="E94"/>
    </row>
    <row r="95" spans="1:5" x14ac:dyDescent="0.2">
      <c r="A95" s="372">
        <v>65</v>
      </c>
      <c r="B95" s="404" t="s">
        <v>945</v>
      </c>
      <c r="C95" s="403" t="s">
        <v>1715</v>
      </c>
      <c r="E95"/>
    </row>
    <row r="96" spans="1:5" x14ac:dyDescent="0.2">
      <c r="A96" s="372">
        <v>66</v>
      </c>
      <c r="B96" s="404" t="s">
        <v>931</v>
      </c>
      <c r="C96" s="403" t="s">
        <v>1715</v>
      </c>
      <c r="E96"/>
    </row>
    <row r="97" spans="1:5" x14ac:dyDescent="0.2">
      <c r="A97" s="372">
        <v>67</v>
      </c>
      <c r="B97" s="404" t="s">
        <v>903</v>
      </c>
      <c r="C97" s="403" t="s">
        <v>1715</v>
      </c>
      <c r="E97"/>
    </row>
    <row r="98" spans="1:5" x14ac:dyDescent="0.2">
      <c r="A98" s="372">
        <v>68</v>
      </c>
      <c r="B98" s="404" t="s">
        <v>887</v>
      </c>
      <c r="C98" s="403" t="s">
        <v>1715</v>
      </c>
      <c r="E98"/>
    </row>
    <row r="99" spans="1:5" x14ac:dyDescent="0.2">
      <c r="A99" s="372">
        <v>69</v>
      </c>
      <c r="B99" s="404" t="s">
        <v>897</v>
      </c>
      <c r="C99" s="403" t="s">
        <v>1715</v>
      </c>
      <c r="E99"/>
    </row>
    <row r="100" spans="1:5" x14ac:dyDescent="0.2">
      <c r="A100" s="372">
        <v>70</v>
      </c>
      <c r="B100" s="348" t="s">
        <v>303</v>
      </c>
      <c r="C100" s="403" t="s">
        <v>1715</v>
      </c>
      <c r="E100"/>
    </row>
    <row r="101" spans="1:5" x14ac:dyDescent="0.2">
      <c r="A101" s="372">
        <v>71</v>
      </c>
      <c r="B101" s="348" t="s">
        <v>301</v>
      </c>
      <c r="C101" s="403" t="s">
        <v>1715</v>
      </c>
      <c r="E101"/>
    </row>
    <row r="102" spans="1:5" x14ac:dyDescent="0.2">
      <c r="A102" s="372">
        <v>72</v>
      </c>
      <c r="B102" s="348" t="s">
        <v>298</v>
      </c>
      <c r="C102" s="403" t="s">
        <v>1715</v>
      </c>
      <c r="E102"/>
    </row>
    <row r="103" spans="1:5" x14ac:dyDescent="0.2">
      <c r="A103" s="372">
        <v>73</v>
      </c>
      <c r="B103" s="403" t="s">
        <v>300</v>
      </c>
      <c r="C103" s="403" t="s">
        <v>1715</v>
      </c>
      <c r="E103"/>
    </row>
    <row r="104" spans="1:5" x14ac:dyDescent="0.2">
      <c r="A104" s="372">
        <v>74</v>
      </c>
      <c r="B104" s="348" t="s">
        <v>601</v>
      </c>
      <c r="C104" s="403" t="s">
        <v>1715</v>
      </c>
      <c r="E104"/>
    </row>
    <row r="105" spans="1:5" x14ac:dyDescent="0.2">
      <c r="A105" s="372">
        <v>75</v>
      </c>
      <c r="B105" s="403" t="s">
        <v>333</v>
      </c>
      <c r="C105" s="403" t="s">
        <v>1715</v>
      </c>
      <c r="E105"/>
    </row>
    <row r="106" spans="1:5" x14ac:dyDescent="0.2">
      <c r="A106" s="372">
        <v>76</v>
      </c>
      <c r="B106" s="348" t="s">
        <v>650</v>
      </c>
      <c r="C106" s="403" t="s">
        <v>1715</v>
      </c>
      <c r="E106"/>
    </row>
    <row r="107" spans="1:5" x14ac:dyDescent="0.2">
      <c r="A107" s="372">
        <v>77</v>
      </c>
      <c r="B107" s="348" t="s">
        <v>634</v>
      </c>
      <c r="C107" s="403" t="s">
        <v>1715</v>
      </c>
      <c r="E107"/>
    </row>
    <row r="108" spans="1:5" x14ac:dyDescent="0.2">
      <c r="A108" s="372">
        <v>78</v>
      </c>
      <c r="B108" s="348" t="s">
        <v>632</v>
      </c>
      <c r="C108" s="403" t="s">
        <v>1715</v>
      </c>
      <c r="E108"/>
    </row>
    <row r="109" spans="1:5" x14ac:dyDescent="0.2">
      <c r="A109" s="372">
        <v>79</v>
      </c>
      <c r="B109" s="348" t="s">
        <v>630</v>
      </c>
      <c r="C109" s="403" t="s">
        <v>1715</v>
      </c>
      <c r="E109"/>
    </row>
    <row r="110" spans="1:5" x14ac:dyDescent="0.2">
      <c r="A110" s="372">
        <v>80</v>
      </c>
      <c r="B110" s="403" t="s">
        <v>648</v>
      </c>
      <c r="C110" s="403" t="s">
        <v>1715</v>
      </c>
      <c r="E110"/>
    </row>
    <row r="111" spans="1:5" x14ac:dyDescent="0.2">
      <c r="A111" s="372">
        <v>81</v>
      </c>
      <c r="B111" s="403" t="s">
        <v>646</v>
      </c>
      <c r="C111" s="403" t="s">
        <v>1715</v>
      </c>
      <c r="E111"/>
    </row>
    <row r="112" spans="1:5" x14ac:dyDescent="0.2">
      <c r="A112" s="372">
        <v>82</v>
      </c>
      <c r="B112" s="403" t="s">
        <v>640</v>
      </c>
      <c r="C112" s="403" t="s">
        <v>1715</v>
      </c>
      <c r="E112"/>
    </row>
    <row r="113" spans="1:5" x14ac:dyDescent="0.2">
      <c r="A113" s="372">
        <v>83</v>
      </c>
      <c r="B113" s="403" t="s">
        <v>628</v>
      </c>
      <c r="C113" s="403" t="s">
        <v>1715</v>
      </c>
      <c r="E113"/>
    </row>
    <row r="114" spans="1:5" x14ac:dyDescent="0.2">
      <c r="A114" s="372">
        <v>84</v>
      </c>
      <c r="B114" s="403" t="s">
        <v>1007</v>
      </c>
      <c r="C114" s="403" t="s">
        <v>1715</v>
      </c>
      <c r="E114"/>
    </row>
    <row r="115" spans="1:5" x14ac:dyDescent="0.2">
      <c r="A115" s="372">
        <v>85</v>
      </c>
      <c r="B115" s="348" t="s">
        <v>1011</v>
      </c>
      <c r="C115" s="403" t="s">
        <v>1715</v>
      </c>
      <c r="E115"/>
    </row>
    <row r="116" spans="1:5" x14ac:dyDescent="0.2">
      <c r="A116" s="372">
        <v>86</v>
      </c>
      <c r="B116" s="348" t="s">
        <v>1001</v>
      </c>
      <c r="C116" s="403" t="s">
        <v>1715</v>
      </c>
      <c r="E116"/>
    </row>
    <row r="117" spans="1:5" x14ac:dyDescent="0.2">
      <c r="A117" s="372">
        <v>87</v>
      </c>
      <c r="B117" s="348" t="s">
        <v>999</v>
      </c>
      <c r="C117" s="403" t="s">
        <v>1715</v>
      </c>
      <c r="E117"/>
    </row>
    <row r="118" spans="1:5" x14ac:dyDescent="0.2">
      <c r="A118" s="372">
        <v>88</v>
      </c>
      <c r="B118" s="348" t="s">
        <v>1015</v>
      </c>
      <c r="C118" s="403" t="s">
        <v>1715</v>
      </c>
      <c r="E118"/>
    </row>
    <row r="119" spans="1:5" x14ac:dyDescent="0.2">
      <c r="A119" s="372">
        <v>89</v>
      </c>
      <c r="B119" s="348" t="s">
        <v>1013</v>
      </c>
      <c r="C119" s="403" t="s">
        <v>1715</v>
      </c>
      <c r="E119"/>
    </row>
    <row r="120" spans="1:5" x14ac:dyDescent="0.2">
      <c r="A120" s="372">
        <v>90</v>
      </c>
      <c r="B120" s="348" t="s">
        <v>995</v>
      </c>
      <c r="C120" s="403" t="s">
        <v>1715</v>
      </c>
      <c r="E120"/>
    </row>
    <row r="121" spans="1:5" x14ac:dyDescent="0.2">
      <c r="A121" s="372">
        <v>91</v>
      </c>
      <c r="B121" s="348" t="s">
        <v>1017</v>
      </c>
      <c r="C121" s="403" t="s">
        <v>1715</v>
      </c>
      <c r="E121"/>
    </row>
    <row r="122" spans="1:5" x14ac:dyDescent="0.2">
      <c r="A122" s="372">
        <v>92</v>
      </c>
      <c r="B122" s="348" t="s">
        <v>686</v>
      </c>
      <c r="C122" s="403" t="s">
        <v>1715</v>
      </c>
      <c r="E122"/>
    </row>
    <row r="123" spans="1:5" x14ac:dyDescent="0.2">
      <c r="A123" s="372">
        <v>93</v>
      </c>
      <c r="B123" s="403" t="s">
        <v>383</v>
      </c>
      <c r="C123" s="403" t="s">
        <v>1715</v>
      </c>
      <c r="E123"/>
    </row>
    <row r="124" spans="1:5" x14ac:dyDescent="0.2">
      <c r="A124" s="372">
        <v>94</v>
      </c>
      <c r="B124" s="403" t="s">
        <v>375</v>
      </c>
      <c r="C124" s="403" t="s">
        <v>1715</v>
      </c>
      <c r="E124"/>
    </row>
    <row r="125" spans="1:5" x14ac:dyDescent="0.2">
      <c r="A125" s="372">
        <v>95</v>
      </c>
      <c r="B125" s="403" t="s">
        <v>699</v>
      </c>
      <c r="C125" s="403" t="s">
        <v>1715</v>
      </c>
      <c r="E125"/>
    </row>
    <row r="126" spans="1:5" x14ac:dyDescent="0.2">
      <c r="A126" s="372">
        <v>96</v>
      </c>
      <c r="B126" s="403" t="s">
        <v>695</v>
      </c>
      <c r="C126" s="403" t="s">
        <v>1715</v>
      </c>
      <c r="E126"/>
    </row>
    <row r="127" spans="1:5" x14ac:dyDescent="0.2">
      <c r="A127" s="372">
        <v>97</v>
      </c>
      <c r="B127" s="403" t="s">
        <v>703</v>
      </c>
      <c r="C127" s="403" t="s">
        <v>1715</v>
      </c>
      <c r="E127"/>
    </row>
    <row r="128" spans="1:5" x14ac:dyDescent="0.2">
      <c r="A128" s="372">
        <v>98</v>
      </c>
      <c r="B128" s="348" t="s">
        <v>1045</v>
      </c>
      <c r="C128" s="403" t="s">
        <v>1715</v>
      </c>
      <c r="E128"/>
    </row>
    <row r="129" spans="1:5" x14ac:dyDescent="0.2">
      <c r="A129" s="372">
        <v>99</v>
      </c>
      <c r="B129" s="348" t="s">
        <v>1047</v>
      </c>
      <c r="C129" s="403" t="s">
        <v>1715</v>
      </c>
      <c r="E129"/>
    </row>
    <row r="130" spans="1:5" x14ac:dyDescent="0.2">
      <c r="A130" s="372">
        <v>100</v>
      </c>
      <c r="B130" s="348" t="s">
        <v>1055</v>
      </c>
      <c r="C130" s="403" t="s">
        <v>1715</v>
      </c>
      <c r="E130"/>
    </row>
    <row r="131" spans="1:5" x14ac:dyDescent="0.2">
      <c r="A131" s="372">
        <v>101</v>
      </c>
      <c r="B131" s="348" t="s">
        <v>1049</v>
      </c>
      <c r="C131" s="403" t="s">
        <v>1715</v>
      </c>
      <c r="E131"/>
    </row>
    <row r="132" spans="1:5" x14ac:dyDescent="0.2">
      <c r="A132" s="372">
        <v>102</v>
      </c>
      <c r="B132" s="403" t="s">
        <v>393</v>
      </c>
      <c r="C132" s="403" t="s">
        <v>1715</v>
      </c>
      <c r="E132"/>
    </row>
    <row r="133" spans="1:5" x14ac:dyDescent="0.2">
      <c r="A133" s="372">
        <v>103</v>
      </c>
      <c r="B133" s="403" t="s">
        <v>711</v>
      </c>
      <c r="C133" s="403" t="s">
        <v>1715</v>
      </c>
      <c r="E133"/>
    </row>
    <row r="134" spans="1:5" x14ac:dyDescent="0.2">
      <c r="A134" s="372">
        <v>104</v>
      </c>
      <c r="B134" s="348" t="s">
        <v>405</v>
      </c>
      <c r="C134" s="403" t="s">
        <v>1795</v>
      </c>
      <c r="E134"/>
    </row>
    <row r="135" spans="1:5" x14ac:dyDescent="0.2">
      <c r="A135" s="372">
        <v>105</v>
      </c>
      <c r="B135" s="348" t="s">
        <v>409</v>
      </c>
      <c r="C135" s="403" t="s">
        <v>1795</v>
      </c>
      <c r="E135"/>
    </row>
    <row r="136" spans="1:5" x14ac:dyDescent="0.2">
      <c r="A136" s="372">
        <v>106</v>
      </c>
      <c r="B136" s="348" t="s">
        <v>403</v>
      </c>
      <c r="C136" s="403" t="s">
        <v>1795</v>
      </c>
      <c r="E136"/>
    </row>
    <row r="137" spans="1:5" x14ac:dyDescent="0.2">
      <c r="A137" s="372">
        <v>107</v>
      </c>
      <c r="B137" s="348" t="s">
        <v>407</v>
      </c>
      <c r="C137" s="403" t="s">
        <v>1795</v>
      </c>
      <c r="E137"/>
    </row>
    <row r="138" spans="1:5" x14ac:dyDescent="0.2">
      <c r="A138" s="372">
        <v>108</v>
      </c>
      <c r="B138" s="348" t="s">
        <v>411</v>
      </c>
      <c r="C138" s="403" t="s">
        <v>1715</v>
      </c>
      <c r="E138"/>
    </row>
    <row r="139" spans="1:5" x14ac:dyDescent="0.2">
      <c r="A139" s="372">
        <v>109</v>
      </c>
      <c r="B139" s="407" t="s">
        <v>1067</v>
      </c>
      <c r="C139" s="403" t="s">
        <v>1715</v>
      </c>
      <c r="E139"/>
    </row>
    <row r="140" spans="1:5" x14ac:dyDescent="0.2">
      <c r="A140" s="372">
        <v>110</v>
      </c>
      <c r="B140" s="403" t="s">
        <v>423</v>
      </c>
      <c r="C140" s="403" t="s">
        <v>1715</v>
      </c>
      <c r="E140"/>
    </row>
    <row r="141" spans="1:5" x14ac:dyDescent="0.2">
      <c r="A141" s="372">
        <v>111</v>
      </c>
      <c r="B141" s="403" t="s">
        <v>415</v>
      </c>
      <c r="C141" s="403" t="s">
        <v>1715</v>
      </c>
      <c r="E141"/>
    </row>
    <row r="142" spans="1:5" x14ac:dyDescent="0.2">
      <c r="A142" s="372">
        <v>112</v>
      </c>
      <c r="B142" s="403" t="s">
        <v>419</v>
      </c>
      <c r="C142" s="403" t="s">
        <v>1715</v>
      </c>
      <c r="E142"/>
    </row>
    <row r="143" spans="1:5" x14ac:dyDescent="0.2">
      <c r="A143" s="372">
        <v>113</v>
      </c>
      <c r="B143" s="403" t="s">
        <v>421</v>
      </c>
      <c r="C143" s="403" t="s">
        <v>1715</v>
      </c>
      <c r="E143"/>
    </row>
    <row r="144" spans="1:5" x14ac:dyDescent="0.2">
      <c r="A144" s="372">
        <v>114</v>
      </c>
      <c r="B144" s="403" t="s">
        <v>429</v>
      </c>
      <c r="C144" s="403" t="s">
        <v>1715</v>
      </c>
      <c r="E144"/>
    </row>
    <row r="145" spans="1:5" x14ac:dyDescent="0.2">
      <c r="A145" s="372">
        <v>115</v>
      </c>
      <c r="B145" s="403" t="s">
        <v>427</v>
      </c>
      <c r="C145" s="403" t="s">
        <v>1715</v>
      </c>
      <c r="E145"/>
    </row>
    <row r="146" spans="1:5" x14ac:dyDescent="0.2">
      <c r="A146" s="372">
        <v>116</v>
      </c>
      <c r="B146" s="403" t="s">
        <v>431</v>
      </c>
      <c r="C146" s="403" t="s">
        <v>1715</v>
      </c>
      <c r="E146"/>
    </row>
    <row r="147" spans="1:5" x14ac:dyDescent="0.2">
      <c r="A147" s="372">
        <v>117</v>
      </c>
      <c r="B147" s="403" t="s">
        <v>433</v>
      </c>
      <c r="C147" s="403" t="s">
        <v>1715</v>
      </c>
      <c r="E147"/>
    </row>
    <row r="148" spans="1:5" x14ac:dyDescent="0.2">
      <c r="A148" s="372">
        <v>118</v>
      </c>
      <c r="B148" s="403" t="s">
        <v>739</v>
      </c>
      <c r="C148" s="403" t="s">
        <v>1715</v>
      </c>
      <c r="E148"/>
    </row>
    <row r="149" spans="1:5" x14ac:dyDescent="0.2">
      <c r="A149" s="372">
        <v>119</v>
      </c>
      <c r="B149" s="403" t="s">
        <v>751</v>
      </c>
      <c r="C149" s="403" t="s">
        <v>1715</v>
      </c>
      <c r="E149"/>
    </row>
    <row r="150" spans="1:5" x14ac:dyDescent="0.2">
      <c r="A150" s="372">
        <v>120</v>
      </c>
      <c r="B150" s="403" t="s">
        <v>741</v>
      </c>
      <c r="C150" s="403" t="s">
        <v>1715</v>
      </c>
      <c r="E150"/>
    </row>
    <row r="151" spans="1:5" x14ac:dyDescent="0.2">
      <c r="A151" s="372">
        <v>121</v>
      </c>
      <c r="B151" s="348" t="s">
        <v>1075</v>
      </c>
      <c r="C151" s="403" t="s">
        <v>1715</v>
      </c>
      <c r="E151"/>
    </row>
    <row r="152" spans="1:5" x14ac:dyDescent="0.2">
      <c r="A152" s="372">
        <v>122</v>
      </c>
      <c r="B152" s="348" t="s">
        <v>1071</v>
      </c>
      <c r="C152" s="403" t="s">
        <v>1715</v>
      </c>
      <c r="E152"/>
    </row>
    <row r="153" spans="1:5" x14ac:dyDescent="0.2">
      <c r="A153" s="372">
        <v>123</v>
      </c>
      <c r="B153" s="348" t="s">
        <v>1085</v>
      </c>
      <c r="C153" s="403" t="s">
        <v>1715</v>
      </c>
      <c r="E153"/>
    </row>
    <row r="154" spans="1:5" x14ac:dyDescent="0.2">
      <c r="A154" s="372">
        <v>124</v>
      </c>
      <c r="B154" s="348" t="s">
        <v>1083</v>
      </c>
      <c r="C154" s="403" t="s">
        <v>1715</v>
      </c>
      <c r="E154"/>
    </row>
    <row r="155" spans="1:5" x14ac:dyDescent="0.2">
      <c r="A155" s="372">
        <v>125</v>
      </c>
      <c r="B155" s="348" t="s">
        <v>1087</v>
      </c>
      <c r="C155" s="403" t="s">
        <v>1715</v>
      </c>
      <c r="E155"/>
    </row>
    <row r="156" spans="1:5" x14ac:dyDescent="0.2">
      <c r="A156" s="372">
        <v>126</v>
      </c>
      <c r="B156" s="348" t="s">
        <v>1077</v>
      </c>
      <c r="C156" s="403" t="s">
        <v>1715</v>
      </c>
      <c r="E156"/>
    </row>
    <row r="157" spans="1:5" x14ac:dyDescent="0.2">
      <c r="A157" s="372">
        <v>127</v>
      </c>
      <c r="B157" s="348" t="s">
        <v>1079</v>
      </c>
      <c r="C157" s="403" t="s">
        <v>1715</v>
      </c>
      <c r="E157"/>
    </row>
    <row r="158" spans="1:5" x14ac:dyDescent="0.2">
      <c r="A158" s="372">
        <v>128</v>
      </c>
      <c r="B158" s="348" t="s">
        <v>1073</v>
      </c>
      <c r="C158" s="403" t="s">
        <v>1715</v>
      </c>
      <c r="E158"/>
    </row>
    <row r="159" spans="1:5" x14ac:dyDescent="0.2">
      <c r="A159" s="372">
        <v>129</v>
      </c>
      <c r="B159" s="348" t="s">
        <v>771</v>
      </c>
      <c r="C159" s="403" t="s">
        <v>1715</v>
      </c>
      <c r="E159"/>
    </row>
    <row r="160" spans="1:5" x14ac:dyDescent="0.2">
      <c r="A160" s="372">
        <v>130</v>
      </c>
      <c r="B160" s="348" t="s">
        <v>769</v>
      </c>
      <c r="C160" s="403" t="s">
        <v>1715</v>
      </c>
      <c r="E160"/>
    </row>
    <row r="161" spans="1:5" x14ac:dyDescent="0.2">
      <c r="A161" s="372">
        <v>131</v>
      </c>
      <c r="B161" s="403" t="s">
        <v>784</v>
      </c>
      <c r="C161" s="403" t="s">
        <v>1715</v>
      </c>
      <c r="E161"/>
    </row>
    <row r="162" spans="1:5" x14ac:dyDescent="0.2">
      <c r="A162" s="372">
        <v>132</v>
      </c>
      <c r="B162" s="403" t="s">
        <v>1224</v>
      </c>
      <c r="C162" s="403" t="s">
        <v>1716</v>
      </c>
      <c r="E162"/>
    </row>
    <row r="163" spans="1:5" x14ac:dyDescent="0.2">
      <c r="A163" s="372">
        <v>133</v>
      </c>
      <c r="B163" s="403" t="s">
        <v>1225</v>
      </c>
      <c r="C163" s="403" t="s">
        <v>1716</v>
      </c>
      <c r="E163"/>
    </row>
    <row r="164" spans="1:5" x14ac:dyDescent="0.2">
      <c r="A164" s="372">
        <v>134</v>
      </c>
      <c r="B164" s="403" t="s">
        <v>1227</v>
      </c>
      <c r="C164" s="403" t="s">
        <v>1716</v>
      </c>
      <c r="E164"/>
    </row>
    <row r="165" spans="1:5" x14ac:dyDescent="0.2">
      <c r="A165" s="372">
        <v>135</v>
      </c>
      <c r="B165" s="403" t="s">
        <v>1361</v>
      </c>
      <c r="C165" s="403" t="s">
        <v>1716</v>
      </c>
      <c r="E165"/>
    </row>
    <row r="166" spans="1:5" x14ac:dyDescent="0.2">
      <c r="A166" s="372">
        <v>136</v>
      </c>
      <c r="B166" s="403" t="s">
        <v>1357</v>
      </c>
      <c r="C166" s="403" t="s">
        <v>1716</v>
      </c>
      <c r="E166"/>
    </row>
    <row r="167" spans="1:5" x14ac:dyDescent="0.2">
      <c r="A167" s="372">
        <v>137</v>
      </c>
      <c r="B167" s="403" t="s">
        <v>1355</v>
      </c>
      <c r="C167" s="403" t="s">
        <v>1716</v>
      </c>
      <c r="E167"/>
    </row>
    <row r="168" spans="1:5" x14ac:dyDescent="0.2">
      <c r="A168" s="372">
        <v>138</v>
      </c>
      <c r="B168" s="403" t="s">
        <v>1351</v>
      </c>
      <c r="C168" s="403" t="s">
        <v>1716</v>
      </c>
    </row>
    <row r="169" spans="1:5" x14ac:dyDescent="0.2">
      <c r="A169" s="372">
        <v>139</v>
      </c>
      <c r="B169" s="403" t="s">
        <v>1347</v>
      </c>
      <c r="C169" s="403" t="s">
        <v>1716</v>
      </c>
    </row>
    <row r="170" spans="1:5" x14ac:dyDescent="0.2">
      <c r="A170" s="372">
        <v>140</v>
      </c>
      <c r="B170" s="348" t="s">
        <v>1398</v>
      </c>
      <c r="C170" s="403" t="s">
        <v>1716</v>
      </c>
    </row>
    <row r="171" spans="1:5" x14ac:dyDescent="0.2">
      <c r="A171" s="372">
        <v>141</v>
      </c>
      <c r="B171" s="348" t="s">
        <v>1379</v>
      </c>
      <c r="C171" s="403" t="s">
        <v>1716</v>
      </c>
    </row>
    <row r="172" spans="1:5" x14ac:dyDescent="0.2">
      <c r="A172" s="372">
        <v>142</v>
      </c>
      <c r="B172" s="348" t="s">
        <v>1377</v>
      </c>
      <c r="C172" s="403" t="s">
        <v>1716</v>
      </c>
    </row>
    <row r="173" spans="1:5" x14ac:dyDescent="0.2">
      <c r="A173" s="372">
        <v>143</v>
      </c>
      <c r="B173" s="403" t="s">
        <v>189</v>
      </c>
      <c r="C173" s="403" t="s">
        <v>1716</v>
      </c>
    </row>
    <row r="174" spans="1:5" x14ac:dyDescent="0.2">
      <c r="A174" s="372">
        <v>144</v>
      </c>
      <c r="B174" s="403" t="s">
        <v>1507</v>
      </c>
      <c r="C174" s="403" t="s">
        <v>1716</v>
      </c>
    </row>
    <row r="175" spans="1:5" x14ac:dyDescent="0.2">
      <c r="A175" s="372">
        <v>145</v>
      </c>
      <c r="B175" s="348" t="s">
        <v>1518</v>
      </c>
      <c r="C175" s="403" t="s">
        <v>1716</v>
      </c>
    </row>
    <row r="176" spans="1:5" x14ac:dyDescent="0.2">
      <c r="A176" s="373">
        <v>146</v>
      </c>
      <c r="B176" s="403" t="s">
        <v>1563</v>
      </c>
      <c r="C176" s="403" t="s">
        <v>1716</v>
      </c>
    </row>
    <row r="177" spans="1:3" x14ac:dyDescent="0.2">
      <c r="A177" s="373">
        <v>147</v>
      </c>
      <c r="B177" s="403" t="s">
        <v>1587</v>
      </c>
      <c r="C177" s="403" t="s">
        <v>1716</v>
      </c>
    </row>
    <row r="178" spans="1:3" x14ac:dyDescent="0.2">
      <c r="A178" s="373">
        <v>148</v>
      </c>
      <c r="B178" s="403" t="s">
        <v>1235</v>
      </c>
      <c r="C178" s="403" t="s">
        <v>1716</v>
      </c>
    </row>
    <row r="179" spans="1:3" x14ac:dyDescent="0.2">
      <c r="A179" s="373">
        <v>149</v>
      </c>
      <c r="B179" s="403" t="s">
        <v>1234</v>
      </c>
      <c r="C179" s="403" t="s">
        <v>1716</v>
      </c>
    </row>
    <row r="180" spans="1:3" x14ac:dyDescent="0.2">
      <c r="A180" s="373">
        <v>150</v>
      </c>
      <c r="B180" s="403" t="s">
        <v>1236</v>
      </c>
      <c r="C180" s="403" t="s">
        <v>1716</v>
      </c>
    </row>
    <row r="181" spans="1:3" x14ac:dyDescent="0.2">
      <c r="A181" s="373">
        <v>151</v>
      </c>
      <c r="B181" s="555" t="s">
        <v>1623</v>
      </c>
      <c r="C181" s="403" t="s">
        <v>1717</v>
      </c>
    </row>
    <row r="182" spans="1:3" x14ac:dyDescent="0.2">
      <c r="A182" s="373">
        <v>152</v>
      </c>
      <c r="B182" s="447" t="s">
        <v>1417</v>
      </c>
      <c r="C182" s="447" t="s">
        <v>1716</v>
      </c>
    </row>
    <row r="183" spans="1:3" x14ac:dyDescent="0.2">
      <c r="A183" s="373">
        <v>153</v>
      </c>
      <c r="B183" s="447" t="s">
        <v>1421</v>
      </c>
      <c r="C183" s="447" t="s">
        <v>1716</v>
      </c>
    </row>
    <row r="184" spans="1:3" x14ac:dyDescent="0.2">
      <c r="A184" s="373">
        <v>154</v>
      </c>
      <c r="B184" s="447" t="s">
        <v>1241</v>
      </c>
      <c r="C184" s="447" t="s">
        <v>1716</v>
      </c>
    </row>
    <row r="185" spans="1:3" x14ac:dyDescent="0.2">
      <c r="A185" s="373">
        <v>155</v>
      </c>
      <c r="B185" s="462" t="s">
        <v>1153</v>
      </c>
      <c r="C185" s="447" t="s">
        <v>1718</v>
      </c>
    </row>
    <row r="186" spans="1:3" x14ac:dyDescent="0.2">
      <c r="A186" s="373">
        <v>156</v>
      </c>
      <c r="B186" s="449" t="s">
        <v>967</v>
      </c>
      <c r="C186" s="447" t="s">
        <v>1720</v>
      </c>
    </row>
    <row r="187" spans="1:3" x14ac:dyDescent="0.2">
      <c r="A187" s="373">
        <v>157</v>
      </c>
      <c r="B187" s="449" t="s">
        <v>1612</v>
      </c>
      <c r="C187" s="447" t="s">
        <v>1721</v>
      </c>
    </row>
    <row r="188" spans="1:3" x14ac:dyDescent="0.2">
      <c r="A188" s="373">
        <v>158</v>
      </c>
      <c r="B188" s="449" t="s">
        <v>1697</v>
      </c>
      <c r="C188" s="447" t="s">
        <v>1721</v>
      </c>
    </row>
    <row r="189" spans="1:3" x14ac:dyDescent="0.2">
      <c r="A189" s="373">
        <v>159</v>
      </c>
      <c r="B189" s="403" t="s">
        <v>1404</v>
      </c>
      <c r="C189" s="403" t="s">
        <v>1716</v>
      </c>
    </row>
    <row r="190" spans="1:3" x14ac:dyDescent="0.2">
      <c r="A190" s="373">
        <v>160</v>
      </c>
      <c r="B190" s="348" t="s">
        <v>1400</v>
      </c>
      <c r="C190" s="403" t="s">
        <v>1716</v>
      </c>
    </row>
    <row r="191" spans="1:3" x14ac:dyDescent="0.2">
      <c r="A191" s="373">
        <v>161</v>
      </c>
      <c r="B191" s="348" t="s">
        <v>1396</v>
      </c>
      <c r="C191" s="403" t="s">
        <v>1716</v>
      </c>
    </row>
    <row r="192" spans="1:3" x14ac:dyDescent="0.2">
      <c r="A192" s="373">
        <v>162</v>
      </c>
      <c r="B192" s="348" t="s">
        <v>1394</v>
      </c>
      <c r="C192" s="403" t="s">
        <v>1716</v>
      </c>
    </row>
    <row r="193" spans="1:3" x14ac:dyDescent="0.2">
      <c r="A193" s="373">
        <v>163</v>
      </c>
      <c r="B193" s="348" t="s">
        <v>188</v>
      </c>
      <c r="C193" s="403" t="s">
        <v>1716</v>
      </c>
    </row>
    <row r="194" spans="1:3" x14ac:dyDescent="0.2">
      <c r="A194" s="373">
        <v>164</v>
      </c>
      <c r="B194" s="348" t="s">
        <v>1389</v>
      </c>
      <c r="C194" s="403" t="s">
        <v>1716</v>
      </c>
    </row>
    <row r="195" spans="1:3" x14ac:dyDescent="0.2">
      <c r="A195" s="373">
        <v>165</v>
      </c>
      <c r="B195" s="348" t="s">
        <v>1258</v>
      </c>
      <c r="C195" s="403" t="s">
        <v>1716</v>
      </c>
    </row>
    <row r="196" spans="1:3" x14ac:dyDescent="0.2">
      <c r="A196" s="373">
        <v>166</v>
      </c>
      <c r="B196" s="348" t="s">
        <v>305</v>
      </c>
      <c r="C196" s="403" t="s">
        <v>1716</v>
      </c>
    </row>
    <row r="197" spans="1:3" x14ac:dyDescent="0.2">
      <c r="A197" s="373">
        <v>167</v>
      </c>
      <c r="B197" s="348" t="s">
        <v>317</v>
      </c>
      <c r="C197" s="403" t="s">
        <v>1716</v>
      </c>
    </row>
    <row r="198" spans="1:3" x14ac:dyDescent="0.2">
      <c r="A198" s="373">
        <v>168</v>
      </c>
      <c r="B198" s="348" t="s">
        <v>311</v>
      </c>
      <c r="C198" s="403" t="s">
        <v>1716</v>
      </c>
    </row>
    <row r="199" spans="1:3" x14ac:dyDescent="0.2">
      <c r="A199" s="373">
        <v>169</v>
      </c>
      <c r="B199" s="348" t="s">
        <v>313</v>
      </c>
      <c r="C199" s="403" t="s">
        <v>1716</v>
      </c>
    </row>
    <row r="200" spans="1:3" x14ac:dyDescent="0.2">
      <c r="A200" s="373">
        <v>170</v>
      </c>
      <c r="B200" s="348" t="s">
        <v>315</v>
      </c>
      <c r="C200" s="403" t="s">
        <v>1716</v>
      </c>
    </row>
    <row r="201" spans="1:3" x14ac:dyDescent="0.2">
      <c r="A201" s="373">
        <v>171</v>
      </c>
      <c r="B201" s="403" t="s">
        <v>1681</v>
      </c>
      <c r="C201" s="403" t="s">
        <v>1716</v>
      </c>
    </row>
    <row r="202" spans="1:3" x14ac:dyDescent="0.2">
      <c r="A202" s="373">
        <v>172</v>
      </c>
      <c r="B202" s="403" t="s">
        <v>1680</v>
      </c>
      <c r="C202" s="403" t="s">
        <v>1716</v>
      </c>
    </row>
    <row r="203" spans="1:3" x14ac:dyDescent="0.2">
      <c r="A203" s="373">
        <v>173</v>
      </c>
      <c r="B203" s="403" t="s">
        <v>1682</v>
      </c>
      <c r="C203" s="403" t="s">
        <v>1716</v>
      </c>
    </row>
    <row r="204" spans="1:3" x14ac:dyDescent="0.2">
      <c r="A204" s="373">
        <v>174</v>
      </c>
      <c r="B204" s="403" t="s">
        <v>1683</v>
      </c>
      <c r="C204" s="403" t="s">
        <v>1716</v>
      </c>
    </row>
    <row r="205" spans="1:3" x14ac:dyDescent="0.2">
      <c r="A205" s="373">
        <v>175</v>
      </c>
      <c r="B205" s="403" t="s">
        <v>1684</v>
      </c>
      <c r="C205" s="403" t="s">
        <v>1716</v>
      </c>
    </row>
    <row r="206" spans="1:3" x14ac:dyDescent="0.2">
      <c r="A206" s="373">
        <v>176</v>
      </c>
      <c r="B206" s="403" t="s">
        <v>1472</v>
      </c>
      <c r="C206" s="403" t="s">
        <v>1716</v>
      </c>
    </row>
    <row r="207" spans="1:3" x14ac:dyDescent="0.2">
      <c r="A207" s="373">
        <v>177</v>
      </c>
      <c r="B207" s="403" t="s">
        <v>1474</v>
      </c>
      <c r="C207" s="403" t="s">
        <v>1716</v>
      </c>
    </row>
    <row r="208" spans="1:3" x14ac:dyDescent="0.2">
      <c r="A208" s="373">
        <v>178</v>
      </c>
      <c r="B208" s="403" t="s">
        <v>1480</v>
      </c>
      <c r="C208" s="403" t="s">
        <v>1716</v>
      </c>
    </row>
    <row r="209" spans="1:5" x14ac:dyDescent="0.2">
      <c r="A209" s="373">
        <v>179</v>
      </c>
      <c r="B209" s="348" t="s">
        <v>353</v>
      </c>
      <c r="C209" s="403" t="s">
        <v>1716</v>
      </c>
    </row>
    <row r="210" spans="1:5" x14ac:dyDescent="0.2">
      <c r="A210" s="373">
        <v>180</v>
      </c>
      <c r="B210" s="348" t="s">
        <v>1491</v>
      </c>
      <c r="C210" s="403" t="s">
        <v>1716</v>
      </c>
    </row>
    <row r="211" spans="1:5" s="176" customFormat="1" x14ac:dyDescent="0.2">
      <c r="A211" s="373">
        <v>181</v>
      </c>
      <c r="B211" s="407" t="s">
        <v>361</v>
      </c>
      <c r="C211" s="555" t="s">
        <v>1716</v>
      </c>
      <c r="E211" s="464"/>
    </row>
    <row r="212" spans="1:5" x14ac:dyDescent="0.2">
      <c r="A212" s="373">
        <v>182</v>
      </c>
      <c r="B212" s="348" t="s">
        <v>363</v>
      </c>
      <c r="C212" s="403" t="s">
        <v>1716</v>
      </c>
    </row>
    <row r="213" spans="1:5" x14ac:dyDescent="0.2">
      <c r="A213" s="373">
        <v>183</v>
      </c>
      <c r="B213" s="403" t="s">
        <v>1253</v>
      </c>
      <c r="C213" s="403" t="s">
        <v>1716</v>
      </c>
    </row>
    <row r="214" spans="1:5" x14ac:dyDescent="0.2">
      <c r="A214" s="465">
        <v>184</v>
      </c>
      <c r="B214" s="447" t="s">
        <v>1254</v>
      </c>
      <c r="C214" s="447" t="s">
        <v>1716</v>
      </c>
    </row>
    <row r="215" spans="1:5" x14ac:dyDescent="0.2">
      <c r="A215" s="465">
        <v>185</v>
      </c>
      <c r="B215" s="447" t="s">
        <v>1255</v>
      </c>
      <c r="C215" s="447" t="s">
        <v>1716</v>
      </c>
    </row>
    <row r="216" spans="1:5" x14ac:dyDescent="0.2">
      <c r="A216" s="465">
        <v>186</v>
      </c>
      <c r="B216" s="447" t="s">
        <v>1239</v>
      </c>
      <c r="C216" s="447" t="s">
        <v>1716</v>
      </c>
    </row>
    <row r="217" spans="1:5" x14ac:dyDescent="0.2">
      <c r="A217" s="373">
        <v>187</v>
      </c>
      <c r="B217" s="449" t="s">
        <v>1237</v>
      </c>
      <c r="C217" s="403" t="s">
        <v>1722</v>
      </c>
    </row>
    <row r="218" spans="1:5" x14ac:dyDescent="0.2">
      <c r="A218" s="373">
        <v>188</v>
      </c>
      <c r="B218" s="425" t="s">
        <v>1495</v>
      </c>
      <c r="C218" s="447" t="s">
        <v>1721</v>
      </c>
    </row>
    <row r="219" spans="1:5" x14ac:dyDescent="0.2">
      <c r="A219" s="373">
        <v>189</v>
      </c>
      <c r="B219" s="425" t="s">
        <v>1497</v>
      </c>
      <c r="C219" s="447" t="s">
        <v>1721</v>
      </c>
    </row>
    <row r="220" spans="1:5" x14ac:dyDescent="0.2">
      <c r="A220" s="465">
        <v>190</v>
      </c>
      <c r="B220" s="411" t="s">
        <v>970</v>
      </c>
      <c r="C220" s="447" t="s">
        <v>1763</v>
      </c>
    </row>
    <row r="221" spans="1:5" x14ac:dyDescent="0.2">
      <c r="A221" s="465">
        <v>191</v>
      </c>
      <c r="B221" s="556" t="s">
        <v>1222</v>
      </c>
      <c r="C221" s="403" t="s">
        <v>1764</v>
      </c>
    </row>
    <row r="222" spans="1:5" x14ac:dyDescent="0.2">
      <c r="A222" s="465">
        <v>192</v>
      </c>
      <c r="B222" s="462" t="s">
        <v>1773</v>
      </c>
      <c r="C222" s="447" t="s">
        <v>1787</v>
      </c>
    </row>
    <row r="223" spans="1:5" x14ac:dyDescent="0.2">
      <c r="A223" s="373">
        <v>193</v>
      </c>
      <c r="B223" s="503" t="s">
        <v>1774</v>
      </c>
      <c r="C223" s="447" t="s">
        <v>1787</v>
      </c>
    </row>
    <row r="224" spans="1:5" x14ac:dyDescent="0.2">
      <c r="A224" s="373">
        <v>194</v>
      </c>
      <c r="B224" s="503" t="s">
        <v>1775</v>
      </c>
      <c r="C224" s="447" t="s">
        <v>1787</v>
      </c>
    </row>
    <row r="225" spans="1:3" x14ac:dyDescent="0.2">
      <c r="A225" s="373">
        <v>195</v>
      </c>
      <c r="B225" s="507" t="s">
        <v>1780</v>
      </c>
      <c r="C225" s="447" t="s">
        <v>1788</v>
      </c>
    </row>
    <row r="226" spans="1:3" x14ac:dyDescent="0.2">
      <c r="A226" s="465">
        <v>196</v>
      </c>
      <c r="B226" s="507" t="s">
        <v>1781</v>
      </c>
      <c r="C226" s="447" t="s">
        <v>1788</v>
      </c>
    </row>
    <row r="227" spans="1:3" x14ac:dyDescent="0.2">
      <c r="A227" s="465">
        <v>197</v>
      </c>
      <c r="B227" s="507" t="s">
        <v>1782</v>
      </c>
      <c r="C227" s="447" t="s">
        <v>1788</v>
      </c>
    </row>
    <row r="228" spans="1:3" x14ac:dyDescent="0.2">
      <c r="A228" s="465">
        <v>198</v>
      </c>
      <c r="B228" s="360" t="s">
        <v>1783</v>
      </c>
      <c r="C228" s="447" t="s">
        <v>1788</v>
      </c>
    </row>
    <row r="229" spans="1:3" x14ac:dyDescent="0.2">
      <c r="A229" s="465">
        <v>199</v>
      </c>
      <c r="B229" s="556" t="s">
        <v>106</v>
      </c>
      <c r="C229" s="447" t="s">
        <v>1791</v>
      </c>
    </row>
    <row r="230" spans="1:3" x14ac:dyDescent="0.2">
      <c r="A230" s="465">
        <v>200</v>
      </c>
      <c r="B230" s="556" t="s">
        <v>1792</v>
      </c>
      <c r="C230" s="447" t="s">
        <v>1794</v>
      </c>
    </row>
    <row r="231" spans="1:3" x14ac:dyDescent="0.2">
      <c r="A231" s="465">
        <v>201</v>
      </c>
      <c r="B231" s="556" t="s">
        <v>1240</v>
      </c>
      <c r="C231" s="447" t="s">
        <v>1764</v>
      </c>
    </row>
    <row r="232" spans="1:3" x14ac:dyDescent="0.2">
      <c r="A232" s="465">
        <v>202</v>
      </c>
      <c r="B232" s="447" t="s">
        <v>353</v>
      </c>
      <c r="C232" s="447" t="s">
        <v>1796</v>
      </c>
    </row>
    <row r="233" spans="1:3" x14ac:dyDescent="0.2">
      <c r="A233" s="465">
        <v>203</v>
      </c>
      <c r="B233" s="557" t="s">
        <v>1324</v>
      </c>
      <c r="C233" s="447" t="s">
        <v>1808</v>
      </c>
    </row>
    <row r="234" spans="1:3" x14ac:dyDescent="0.2">
      <c r="A234" s="465">
        <v>204</v>
      </c>
      <c r="B234" s="449" t="s">
        <v>1693</v>
      </c>
      <c r="C234" s="440" t="s">
        <v>1810</v>
      </c>
    </row>
    <row r="235" spans="1:3" x14ac:dyDescent="0.2">
      <c r="A235" s="439">
        <v>205</v>
      </c>
      <c r="B235" s="463" t="s">
        <v>1548</v>
      </c>
      <c r="C235" s="440" t="s">
        <v>1811</v>
      </c>
    </row>
  </sheetData>
  <autoFilter ref="A1:G42"/>
  <conditionalFormatting sqref="F10">
    <cfRule type="duplicateValues" dxfId="13" priority="7"/>
  </conditionalFormatting>
  <conditionalFormatting sqref="F11">
    <cfRule type="duplicateValues" dxfId="12" priority="6"/>
    <cfRule type="duplicateValues" dxfId="11" priority="9"/>
  </conditionalFormatting>
  <conditionalFormatting sqref="F12">
    <cfRule type="duplicateValues" dxfId="10" priority="8"/>
  </conditionalFormatting>
  <conditionalFormatting sqref="F15">
    <cfRule type="duplicateValues" dxfId="9" priority="12"/>
  </conditionalFormatting>
  <conditionalFormatting sqref="F16:F17">
    <cfRule type="duplicateValues" dxfId="8" priority="11"/>
  </conditionalFormatting>
  <conditionalFormatting sqref="F18:F19">
    <cfRule type="duplicateValues" dxfId="7" priority="10"/>
  </conditionalFormatting>
  <conditionalFormatting sqref="F28:F29">
    <cfRule type="duplicateValues" dxfId="6" priority="5"/>
  </conditionalFormatting>
  <conditionalFormatting sqref="F34">
    <cfRule type="duplicateValues" dxfId="5" priority="4"/>
  </conditionalFormatting>
  <conditionalFormatting sqref="F37">
    <cfRule type="duplicateValues" dxfId="4" priority="3"/>
  </conditionalFormatting>
  <conditionalFormatting sqref="F40">
    <cfRule type="duplicateValues" dxfId="3" priority="2"/>
  </conditionalFormatting>
  <conditionalFormatting sqref="F41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DT590"/>
  <sheetViews>
    <sheetView zoomScale="70" zoomScaleNormal="70" workbookViewId="0">
      <pane xSplit="2" ySplit="5" topLeftCell="C471" activePane="bottomRight" state="frozen"/>
      <selection pane="topRight" activeCell="C1" sqref="C1"/>
      <selection pane="bottomLeft" activeCell="A8" sqref="A8"/>
      <selection pane="bottomRight" activeCell="C527" sqref="C527"/>
    </sheetView>
  </sheetViews>
  <sheetFormatPr defaultColWidth="9.33203125" defaultRowHeight="12.75" x14ac:dyDescent="0.2"/>
  <cols>
    <col min="1" max="1" width="5.33203125" style="43" customWidth="1"/>
    <col min="2" max="2" width="88.1640625" style="448" customWidth="1"/>
    <col min="3" max="3" width="13" style="641" customWidth="1"/>
    <col min="4" max="4" width="15.1640625" style="641" customWidth="1"/>
    <col min="5" max="5" width="13.83203125" style="378" customWidth="1"/>
    <col min="6" max="6" width="31.6640625" style="378" customWidth="1"/>
    <col min="7" max="7" width="13.33203125" style="1" customWidth="1"/>
    <col min="8" max="8" width="22.5" style="1" customWidth="1"/>
    <col min="9" max="14" width="11.83203125" style="1" bestFit="1" customWidth="1"/>
    <col min="15" max="15" width="22" style="1" customWidth="1"/>
    <col min="16" max="17" width="11.83203125" style="1" bestFit="1" customWidth="1"/>
    <col min="18" max="18" width="17.83203125" style="1" customWidth="1"/>
    <col min="19" max="19" width="15.5" style="1" customWidth="1"/>
    <col min="20" max="20" width="15.83203125" style="1" customWidth="1"/>
    <col min="21" max="124" width="11.83203125" style="1" bestFit="1" customWidth="1"/>
    <col min="125" max="15749" width="11.83203125" bestFit="1" customWidth="1"/>
  </cols>
  <sheetData>
    <row r="1" spans="1:124" s="1" customFormat="1" x14ac:dyDescent="0.2">
      <c r="A1" s="86"/>
      <c r="B1" s="378"/>
      <c r="C1" s="624"/>
      <c r="D1" s="624"/>
      <c r="E1" s="378"/>
      <c r="F1" s="378"/>
    </row>
    <row r="2" spans="1:124" s="1" customFormat="1" ht="16.5" customHeight="1" x14ac:dyDescent="0.2">
      <c r="A2" s="605" t="s">
        <v>1</v>
      </c>
      <c r="B2" s="625" t="s">
        <v>63</v>
      </c>
      <c r="C2" s="626" t="s">
        <v>169</v>
      </c>
      <c r="D2" s="626" t="s">
        <v>170</v>
      </c>
      <c r="E2" s="627" t="s">
        <v>182</v>
      </c>
      <c r="F2" s="627" t="s">
        <v>183</v>
      </c>
      <c r="G2" s="612" t="s">
        <v>112</v>
      </c>
      <c r="H2" s="612" t="s">
        <v>3</v>
      </c>
      <c r="I2" s="612" t="s">
        <v>4</v>
      </c>
      <c r="J2" s="612" t="s">
        <v>5</v>
      </c>
      <c r="K2" s="611" t="s">
        <v>6</v>
      </c>
      <c r="L2" s="609" t="s">
        <v>7</v>
      </c>
      <c r="M2" s="609"/>
      <c r="N2" s="614" t="s">
        <v>87</v>
      </c>
      <c r="O2" s="608" t="s">
        <v>8</v>
      </c>
      <c r="P2" s="608"/>
      <c r="Q2" s="608"/>
      <c r="R2" s="608"/>
      <c r="S2" s="613" t="s">
        <v>9</v>
      </c>
      <c r="T2" s="611" t="s">
        <v>10</v>
      </c>
    </row>
    <row r="3" spans="1:124" s="1" customFormat="1" ht="36" customHeight="1" x14ac:dyDescent="0.2">
      <c r="A3" s="605"/>
      <c r="B3" s="625"/>
      <c r="C3" s="626"/>
      <c r="D3" s="626"/>
      <c r="E3" s="627"/>
      <c r="F3" s="627"/>
      <c r="G3" s="612"/>
      <c r="H3" s="612"/>
      <c r="I3" s="612"/>
      <c r="J3" s="612"/>
      <c r="K3" s="611"/>
      <c r="L3" s="113" t="s">
        <v>14</v>
      </c>
      <c r="M3" s="271" t="s">
        <v>15</v>
      </c>
      <c r="N3" s="614"/>
      <c r="O3" s="113" t="s">
        <v>14</v>
      </c>
      <c r="P3" s="114" t="s">
        <v>16</v>
      </c>
      <c r="Q3" s="114" t="s">
        <v>17</v>
      </c>
      <c r="R3" s="113" t="s">
        <v>18</v>
      </c>
      <c r="S3" s="613"/>
      <c r="T3" s="611"/>
    </row>
    <row r="4" spans="1:124" s="1" customFormat="1" ht="13.5" customHeight="1" x14ac:dyDescent="0.2">
      <c r="A4" s="605"/>
      <c r="B4" s="625"/>
      <c r="C4" s="626"/>
      <c r="D4" s="626"/>
      <c r="E4" s="627"/>
      <c r="F4" s="627"/>
      <c r="G4" s="612"/>
      <c r="H4" s="612"/>
      <c r="I4" s="612"/>
      <c r="J4" s="612"/>
      <c r="K4" s="29" t="s">
        <v>19</v>
      </c>
      <c r="L4" s="29" t="s">
        <v>19</v>
      </c>
      <c r="M4" s="30" t="s">
        <v>19</v>
      </c>
      <c r="N4" s="95" t="s">
        <v>20</v>
      </c>
      <c r="O4" s="29" t="s">
        <v>21</v>
      </c>
      <c r="P4" s="89" t="s">
        <v>21</v>
      </c>
      <c r="Q4" s="89" t="s">
        <v>21</v>
      </c>
      <c r="R4" s="29" t="s">
        <v>21</v>
      </c>
      <c r="S4" s="272" t="s">
        <v>22</v>
      </c>
      <c r="T4" s="29" t="s">
        <v>22</v>
      </c>
    </row>
    <row r="5" spans="1:124" s="1" customFormat="1" x14ac:dyDescent="0.2">
      <c r="A5" s="78" t="s">
        <v>23</v>
      </c>
      <c r="B5" s="372">
        <v>2</v>
      </c>
      <c r="C5" s="372"/>
      <c r="D5" s="372"/>
      <c r="E5" s="628" t="s">
        <v>25</v>
      </c>
      <c r="F5" s="410" t="s">
        <v>26</v>
      </c>
      <c r="G5" s="116">
        <v>6</v>
      </c>
      <c r="H5" s="116">
        <v>7</v>
      </c>
      <c r="I5" s="116">
        <v>8</v>
      </c>
      <c r="J5" s="273">
        <v>9</v>
      </c>
      <c r="K5" s="268">
        <v>10</v>
      </c>
      <c r="L5" s="268">
        <v>11</v>
      </c>
      <c r="M5" s="268">
        <v>12</v>
      </c>
      <c r="N5" s="269">
        <v>13</v>
      </c>
      <c r="O5" s="268">
        <v>14</v>
      </c>
      <c r="P5" s="268">
        <v>15</v>
      </c>
      <c r="Q5" s="268">
        <v>16</v>
      </c>
      <c r="R5" s="268">
        <v>17</v>
      </c>
      <c r="S5" s="268">
        <v>18</v>
      </c>
      <c r="T5" s="268">
        <v>19</v>
      </c>
    </row>
    <row r="6" spans="1:124" s="1" customFormat="1" ht="12.75" customHeight="1" x14ac:dyDescent="0.2">
      <c r="A6" s="604" t="s">
        <v>1801</v>
      </c>
      <c r="B6" s="604"/>
      <c r="C6" s="220"/>
      <c r="D6" s="220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2">
        <f>O205+O222+O225+O264+O316+O338+O356+O388+O391+O416+O445+O456+O467+O471+O520+O583+O587</f>
        <v>12070903097.261288</v>
      </c>
      <c r="P6" s="281"/>
      <c r="Q6" s="281"/>
      <c r="R6" s="281"/>
      <c r="S6" s="281"/>
      <c r="T6" s="281"/>
    </row>
    <row r="7" spans="1:124" s="1" customFormat="1" ht="12.75" customHeight="1" x14ac:dyDescent="0.2">
      <c r="A7" s="592" t="s">
        <v>56</v>
      </c>
      <c r="B7" s="592"/>
      <c r="C7" s="260"/>
      <c r="D7" s="260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spans="1:124" x14ac:dyDescent="0.2">
      <c r="A8" s="157">
        <v>1</v>
      </c>
      <c r="B8" s="633" t="s">
        <v>1310</v>
      </c>
      <c r="C8" s="295" t="s">
        <v>1312</v>
      </c>
      <c r="D8" s="291" t="s">
        <v>1313</v>
      </c>
      <c r="E8" s="156" t="s">
        <v>1311</v>
      </c>
      <c r="F8" s="157"/>
      <c r="G8" s="44" t="s">
        <v>114</v>
      </c>
      <c r="H8" s="44" t="s">
        <v>104</v>
      </c>
      <c r="I8" s="44">
        <v>4</v>
      </c>
      <c r="J8" s="79">
        <v>3</v>
      </c>
      <c r="K8" s="45">
        <v>2710.6</v>
      </c>
      <c r="L8" s="45">
        <v>2193.9</v>
      </c>
      <c r="M8" s="45">
        <v>2193.9</v>
      </c>
      <c r="N8" s="85">
        <v>51</v>
      </c>
      <c r="O8" s="103">
        <v>6104073.9290400008</v>
      </c>
      <c r="P8" s="296">
        <v>0</v>
      </c>
      <c r="Q8" s="296">
        <v>0</v>
      </c>
      <c r="R8" s="296">
        <f t="shared" ref="R8:R39" si="0">O8</f>
        <v>6104073.9290400008</v>
      </c>
      <c r="S8" s="292">
        <f>O8/L8</f>
        <v>2782.2936000000004</v>
      </c>
      <c r="T8" s="297">
        <v>33174.729999999996</v>
      </c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</row>
    <row r="9" spans="1:124" x14ac:dyDescent="0.2">
      <c r="A9" s="157">
        <f t="shared" ref="A9:A61" si="1">1+A8</f>
        <v>2</v>
      </c>
      <c r="B9" s="629" t="s">
        <v>1318</v>
      </c>
      <c r="C9" s="630" t="s">
        <v>1319</v>
      </c>
      <c r="D9" s="416" t="s">
        <v>1229</v>
      </c>
      <c r="E9" s="361">
        <v>1968</v>
      </c>
      <c r="F9" s="631" t="s">
        <v>1677</v>
      </c>
      <c r="G9" s="102" t="s">
        <v>114</v>
      </c>
      <c r="H9" s="102" t="s">
        <v>104</v>
      </c>
      <c r="I9" s="98">
        <v>5</v>
      </c>
      <c r="J9" s="98">
        <v>4</v>
      </c>
      <c r="K9" s="102">
        <v>3547</v>
      </c>
      <c r="L9" s="102">
        <v>3335</v>
      </c>
      <c r="M9" s="98">
        <v>0</v>
      </c>
      <c r="N9" s="98">
        <v>71</v>
      </c>
      <c r="O9" s="103">
        <v>40766674.790820003</v>
      </c>
      <c r="P9" s="45">
        <v>0</v>
      </c>
      <c r="Q9" s="45">
        <v>0</v>
      </c>
      <c r="R9" s="45">
        <f t="shared" si="0"/>
        <v>40766674.790820003</v>
      </c>
      <c r="S9" s="292">
        <f>R9/L9</f>
        <v>12223.890492</v>
      </c>
      <c r="T9" s="70">
        <v>29138.720000000001</v>
      </c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</row>
    <row r="10" spans="1:124" x14ac:dyDescent="0.2">
      <c r="A10" s="157">
        <f t="shared" si="1"/>
        <v>3</v>
      </c>
      <c r="B10" s="632" t="s">
        <v>1261</v>
      </c>
      <c r="C10" s="630" t="s">
        <v>1262</v>
      </c>
      <c r="D10" s="416" t="s">
        <v>1229</v>
      </c>
      <c r="E10" s="420">
        <v>1960</v>
      </c>
      <c r="F10" s="370" t="s">
        <v>1675</v>
      </c>
      <c r="G10" s="157" t="s">
        <v>114</v>
      </c>
      <c r="H10" s="157" t="s">
        <v>1176</v>
      </c>
      <c r="I10" s="98">
        <v>5</v>
      </c>
      <c r="J10" s="98">
        <v>2</v>
      </c>
      <c r="K10" s="298">
        <v>1925</v>
      </c>
      <c r="L10" s="298">
        <v>1592</v>
      </c>
      <c r="M10" s="157">
        <v>0</v>
      </c>
      <c r="N10" s="157">
        <v>40</v>
      </c>
      <c r="O10" s="103">
        <v>11994280.449999997</v>
      </c>
      <c r="P10" s="296">
        <v>0</v>
      </c>
      <c r="Q10" s="296">
        <v>0</v>
      </c>
      <c r="R10" s="296">
        <f t="shared" si="0"/>
        <v>11994280.449999997</v>
      </c>
      <c r="S10" s="292">
        <f>R10/L10</f>
        <v>7534.0957600502497</v>
      </c>
      <c r="T10" s="300">
        <v>37755.050000000003</v>
      </c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</row>
    <row r="11" spans="1:124" x14ac:dyDescent="0.2">
      <c r="A11" s="157">
        <f t="shared" si="1"/>
        <v>4</v>
      </c>
      <c r="B11" s="629" t="s">
        <v>1224</v>
      </c>
      <c r="C11" s="630" t="s">
        <v>1228</v>
      </c>
      <c r="D11" s="416" t="s">
        <v>1229</v>
      </c>
      <c r="E11" s="361">
        <v>1962</v>
      </c>
      <c r="F11" s="370" t="s">
        <v>1675</v>
      </c>
      <c r="G11" s="102" t="s">
        <v>114</v>
      </c>
      <c r="H11" s="102" t="s">
        <v>104</v>
      </c>
      <c r="I11" s="98">
        <v>3</v>
      </c>
      <c r="J11" s="98">
        <v>2</v>
      </c>
      <c r="K11" s="102">
        <v>1048.9000000000001</v>
      </c>
      <c r="L11" s="102">
        <v>957.2</v>
      </c>
      <c r="M11" s="98">
        <v>866.19</v>
      </c>
      <c r="N11" s="98">
        <v>27</v>
      </c>
      <c r="O11" s="103">
        <v>20230454.073857602</v>
      </c>
      <c r="P11" s="45">
        <v>0</v>
      </c>
      <c r="Q11" s="45">
        <v>0</v>
      </c>
      <c r="R11" s="45">
        <f t="shared" si="0"/>
        <v>20230454.073857602</v>
      </c>
      <c r="S11" s="297">
        <v>29234.32</v>
      </c>
      <c r="T11" s="297">
        <v>35657.959999999992</v>
      </c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</row>
    <row r="12" spans="1:124" x14ac:dyDescent="0.2">
      <c r="A12" s="157">
        <f t="shared" si="1"/>
        <v>5</v>
      </c>
      <c r="B12" s="629" t="s">
        <v>1316</v>
      </c>
      <c r="C12" s="630" t="s">
        <v>1317</v>
      </c>
      <c r="D12" s="416" t="s">
        <v>1229</v>
      </c>
      <c r="E12" s="420" t="s">
        <v>42</v>
      </c>
      <c r="F12" s="370" t="s">
        <v>1675</v>
      </c>
      <c r="G12" s="102" t="s">
        <v>114</v>
      </c>
      <c r="H12" s="102" t="s">
        <v>104</v>
      </c>
      <c r="I12" s="98">
        <v>4</v>
      </c>
      <c r="J12" s="98">
        <v>3</v>
      </c>
      <c r="K12" s="102">
        <v>4649.8999999999996</v>
      </c>
      <c r="L12" s="102">
        <v>3571.7</v>
      </c>
      <c r="M12" s="98">
        <v>3571.7</v>
      </c>
      <c r="N12" s="98">
        <v>39</v>
      </c>
      <c r="O12" s="103">
        <v>103341103.87704179</v>
      </c>
      <c r="P12" s="45">
        <v>0</v>
      </c>
      <c r="Q12" s="45">
        <v>0</v>
      </c>
      <c r="R12" s="45">
        <f t="shared" si="0"/>
        <v>103341103.87704179</v>
      </c>
      <c r="S12" s="292">
        <v>35657.959999999992</v>
      </c>
      <c r="T12" s="297">
        <v>29234.32</v>
      </c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</row>
    <row r="13" spans="1:124" x14ac:dyDescent="0.2">
      <c r="A13" s="157">
        <f t="shared" si="1"/>
        <v>6</v>
      </c>
      <c r="B13" s="633" t="s">
        <v>1314</v>
      </c>
      <c r="C13" s="630" t="s">
        <v>1315</v>
      </c>
      <c r="D13" s="416" t="s">
        <v>1229</v>
      </c>
      <c r="E13" s="361" t="s">
        <v>46</v>
      </c>
      <c r="F13" s="370" t="s">
        <v>1675</v>
      </c>
      <c r="G13" s="157" t="s">
        <v>114</v>
      </c>
      <c r="H13" s="157" t="s">
        <v>104</v>
      </c>
      <c r="I13" s="98">
        <v>2</v>
      </c>
      <c r="J13" s="98">
        <v>2</v>
      </c>
      <c r="K13" s="298">
        <v>812.2</v>
      </c>
      <c r="L13" s="298">
        <v>738.2</v>
      </c>
      <c r="M13" s="157">
        <v>738.2</v>
      </c>
      <c r="N13" s="157">
        <v>16</v>
      </c>
      <c r="O13" s="247">
        <v>9117932.0238159988</v>
      </c>
      <c r="P13" s="45">
        <v>0</v>
      </c>
      <c r="Q13" s="45">
        <v>0</v>
      </c>
      <c r="R13" s="45">
        <f t="shared" si="0"/>
        <v>9117932.0238159988</v>
      </c>
      <c r="S13" s="292">
        <f>R13/L13</f>
        <v>12351.574131422376</v>
      </c>
      <c r="T13" s="300">
        <v>35657.959999999992</v>
      </c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</row>
    <row r="14" spans="1:124" x14ac:dyDescent="0.2">
      <c r="A14" s="157">
        <f t="shared" si="1"/>
        <v>7</v>
      </c>
      <c r="B14" s="633" t="s">
        <v>1341</v>
      </c>
      <c r="C14" s="630" t="s">
        <v>1342</v>
      </c>
      <c r="D14" s="416" t="s">
        <v>1260</v>
      </c>
      <c r="E14" s="361">
        <v>1948</v>
      </c>
      <c r="F14" s="376" t="s">
        <v>1676</v>
      </c>
      <c r="G14" s="157" t="s">
        <v>114</v>
      </c>
      <c r="H14" s="157" t="s">
        <v>104</v>
      </c>
      <c r="I14" s="98">
        <v>3</v>
      </c>
      <c r="J14" s="98">
        <v>3</v>
      </c>
      <c r="K14" s="298">
        <v>2108.8000000000002</v>
      </c>
      <c r="L14" s="298">
        <v>886.8</v>
      </c>
      <c r="M14" s="157">
        <v>0</v>
      </c>
      <c r="N14" s="157">
        <v>12</v>
      </c>
      <c r="O14" s="247">
        <v>16600426.343599999</v>
      </c>
      <c r="P14" s="45">
        <v>0</v>
      </c>
      <c r="Q14" s="45">
        <v>0</v>
      </c>
      <c r="R14" s="45">
        <f t="shared" si="0"/>
        <v>16600426.343599999</v>
      </c>
      <c r="S14" s="292">
        <f>R14/L14</f>
        <v>18719.470391971132</v>
      </c>
      <c r="T14" s="297">
        <v>29234.32</v>
      </c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</row>
    <row r="15" spans="1:124" x14ac:dyDescent="0.2">
      <c r="A15" s="157">
        <f t="shared" si="1"/>
        <v>8</v>
      </c>
      <c r="B15" s="634" t="s">
        <v>1339</v>
      </c>
      <c r="C15" s="630" t="s">
        <v>1340</v>
      </c>
      <c r="D15" s="416" t="s">
        <v>1260</v>
      </c>
      <c r="E15" s="361" t="s">
        <v>42</v>
      </c>
      <c r="F15" s="370" t="s">
        <v>1675</v>
      </c>
      <c r="G15" s="157" t="s">
        <v>114</v>
      </c>
      <c r="H15" s="157" t="s">
        <v>1176</v>
      </c>
      <c r="I15" s="98">
        <v>2</v>
      </c>
      <c r="J15" s="98">
        <v>2</v>
      </c>
      <c r="K15" s="157">
        <v>723.3</v>
      </c>
      <c r="L15" s="157">
        <v>703.15</v>
      </c>
      <c r="M15" s="157">
        <v>515.9</v>
      </c>
      <c r="N15" s="157">
        <v>12</v>
      </c>
      <c r="O15" s="103">
        <v>15241693.164631499</v>
      </c>
      <c r="P15" s="45">
        <v>0</v>
      </c>
      <c r="Q15" s="45">
        <v>0</v>
      </c>
      <c r="R15" s="45">
        <f t="shared" si="0"/>
        <v>15241693.164631499</v>
      </c>
      <c r="S15" s="292">
        <f>R15/L15</f>
        <v>21676.30401</v>
      </c>
      <c r="T15" s="297">
        <v>35657.959999999992</v>
      </c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</row>
    <row r="16" spans="1:124" x14ac:dyDescent="0.2">
      <c r="A16" s="157">
        <f t="shared" si="1"/>
        <v>9</v>
      </c>
      <c r="B16" s="634" t="s">
        <v>1337</v>
      </c>
      <c r="C16" s="630" t="s">
        <v>1338</v>
      </c>
      <c r="D16" s="416" t="s">
        <v>1260</v>
      </c>
      <c r="E16" s="420">
        <v>1962</v>
      </c>
      <c r="F16" s="370" t="s">
        <v>1675</v>
      </c>
      <c r="G16" s="102" t="s">
        <v>114</v>
      </c>
      <c r="H16" s="102" t="s">
        <v>104</v>
      </c>
      <c r="I16" s="98">
        <v>5</v>
      </c>
      <c r="J16" s="98">
        <v>3</v>
      </c>
      <c r="K16" s="102">
        <v>3764</v>
      </c>
      <c r="L16" s="102">
        <v>3522.8</v>
      </c>
      <c r="M16" s="98">
        <v>0</v>
      </c>
      <c r="N16" s="98">
        <v>29</v>
      </c>
      <c r="O16" s="103">
        <v>102138234.26087841</v>
      </c>
      <c r="P16" s="296">
        <v>0</v>
      </c>
      <c r="Q16" s="296">
        <v>0</v>
      </c>
      <c r="R16" s="45">
        <f t="shared" si="0"/>
        <v>102138234.26087841</v>
      </c>
      <c r="S16" s="297">
        <v>35657.959999999992</v>
      </c>
      <c r="T16" s="300">
        <v>29234.32</v>
      </c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</row>
    <row r="17" spans="1:124" x14ac:dyDescent="0.2">
      <c r="A17" s="157">
        <f t="shared" si="1"/>
        <v>10</v>
      </c>
      <c r="B17" s="634" t="s">
        <v>1334</v>
      </c>
      <c r="C17" s="630" t="s">
        <v>1336</v>
      </c>
      <c r="D17" s="416" t="s">
        <v>1260</v>
      </c>
      <c r="E17" s="420" t="s">
        <v>1335</v>
      </c>
      <c r="F17" s="370" t="s">
        <v>1675</v>
      </c>
      <c r="G17" s="102" t="s">
        <v>114</v>
      </c>
      <c r="H17" s="102" t="s">
        <v>104</v>
      </c>
      <c r="I17" s="98">
        <v>4</v>
      </c>
      <c r="J17" s="98">
        <v>3</v>
      </c>
      <c r="K17" s="102">
        <v>2292.5</v>
      </c>
      <c r="L17" s="102">
        <v>2184.4</v>
      </c>
      <c r="M17" s="98">
        <v>0</v>
      </c>
      <c r="N17" s="98">
        <v>24</v>
      </c>
      <c r="O17" s="103">
        <v>26596333.177356798</v>
      </c>
      <c r="P17" s="296">
        <v>0</v>
      </c>
      <c r="Q17" s="296">
        <v>0</v>
      </c>
      <c r="R17" s="45">
        <f t="shared" si="0"/>
        <v>26596333.177356798</v>
      </c>
      <c r="S17" s="292">
        <f>O17/L17</f>
        <v>12175.578271999999</v>
      </c>
      <c r="T17" s="70">
        <v>37755.050000000003</v>
      </c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</row>
    <row r="18" spans="1:124" x14ac:dyDescent="0.2">
      <c r="A18" s="157">
        <f t="shared" si="1"/>
        <v>11</v>
      </c>
      <c r="B18" s="635" t="s">
        <v>1332</v>
      </c>
      <c r="C18" s="630" t="s">
        <v>1333</v>
      </c>
      <c r="D18" s="416" t="s">
        <v>1260</v>
      </c>
      <c r="E18" s="420">
        <v>1960</v>
      </c>
      <c r="F18" s="370" t="s">
        <v>1675</v>
      </c>
      <c r="G18" s="102" t="s">
        <v>114</v>
      </c>
      <c r="H18" s="102" t="s">
        <v>104</v>
      </c>
      <c r="I18" s="98">
        <v>2</v>
      </c>
      <c r="J18" s="98">
        <v>2</v>
      </c>
      <c r="K18" s="102">
        <v>843.1</v>
      </c>
      <c r="L18" s="102">
        <v>776</v>
      </c>
      <c r="M18" s="98">
        <v>0</v>
      </c>
      <c r="N18" s="98">
        <v>14</v>
      </c>
      <c r="O18" s="103">
        <v>16820811.911759999</v>
      </c>
      <c r="P18" s="45">
        <v>0</v>
      </c>
      <c r="Q18" s="45">
        <v>0</v>
      </c>
      <c r="R18" s="45">
        <f t="shared" si="0"/>
        <v>16820811.911759999</v>
      </c>
      <c r="S18" s="292">
        <f>O18/L18</f>
        <v>21676.30401</v>
      </c>
      <c r="T18" s="297">
        <v>37755.050000000003</v>
      </c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</row>
    <row r="19" spans="1:124" x14ac:dyDescent="0.2">
      <c r="A19" s="157">
        <f t="shared" si="1"/>
        <v>12</v>
      </c>
      <c r="B19" s="633" t="s">
        <v>1330</v>
      </c>
      <c r="C19" s="630" t="s">
        <v>1331</v>
      </c>
      <c r="D19" s="416" t="s">
        <v>1260</v>
      </c>
      <c r="E19" s="361" t="s">
        <v>44</v>
      </c>
      <c r="F19" s="631" t="s">
        <v>1677</v>
      </c>
      <c r="G19" s="157" t="s">
        <v>114</v>
      </c>
      <c r="H19" s="157" t="s">
        <v>104</v>
      </c>
      <c r="I19" s="98">
        <v>2</v>
      </c>
      <c r="J19" s="98">
        <v>2</v>
      </c>
      <c r="K19" s="298">
        <v>730</v>
      </c>
      <c r="L19" s="298">
        <v>557</v>
      </c>
      <c r="M19" s="157">
        <v>0</v>
      </c>
      <c r="N19" s="157">
        <v>16</v>
      </c>
      <c r="O19" s="247">
        <v>5913740.5434139995</v>
      </c>
      <c r="P19" s="45">
        <v>0</v>
      </c>
      <c r="Q19" s="45">
        <v>0</v>
      </c>
      <c r="R19" s="45">
        <f t="shared" si="0"/>
        <v>5913740.5434139995</v>
      </c>
      <c r="S19" s="292">
        <f>R19/L19</f>
        <v>10617.128444190304</v>
      </c>
      <c r="T19" s="300">
        <v>37755.050000000003</v>
      </c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</row>
    <row r="20" spans="1:124" x14ac:dyDescent="0.2">
      <c r="A20" s="157">
        <f t="shared" si="1"/>
        <v>13</v>
      </c>
      <c r="B20" s="629" t="s">
        <v>1328</v>
      </c>
      <c r="C20" s="630" t="s">
        <v>1329</v>
      </c>
      <c r="D20" s="416" t="s">
        <v>1260</v>
      </c>
      <c r="E20" s="361" t="s">
        <v>53</v>
      </c>
      <c r="F20" s="370" t="s">
        <v>1675</v>
      </c>
      <c r="G20" s="102" t="s">
        <v>114</v>
      </c>
      <c r="H20" s="102" t="s">
        <v>104</v>
      </c>
      <c r="I20" s="98">
        <v>2</v>
      </c>
      <c r="J20" s="98">
        <v>1</v>
      </c>
      <c r="K20" s="102">
        <v>418.9</v>
      </c>
      <c r="L20" s="102">
        <v>256.8</v>
      </c>
      <c r="M20" s="98">
        <v>309.89999999999998</v>
      </c>
      <c r="N20" s="98">
        <v>8</v>
      </c>
      <c r="O20" s="103">
        <v>5054985.4909920003</v>
      </c>
      <c r="P20" s="45">
        <v>0</v>
      </c>
      <c r="Q20" s="45">
        <v>0</v>
      </c>
      <c r="R20" s="45">
        <f t="shared" si="0"/>
        <v>5054985.4909920003</v>
      </c>
      <c r="S20" s="292">
        <f>R20/L20</f>
        <v>19684.522939999999</v>
      </c>
      <c r="T20" s="297">
        <v>37755.050000000003</v>
      </c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</row>
    <row r="21" spans="1:124" x14ac:dyDescent="0.2">
      <c r="A21" s="157">
        <f t="shared" si="1"/>
        <v>14</v>
      </c>
      <c r="B21" s="636" t="s">
        <v>1326</v>
      </c>
      <c r="C21" s="630" t="s">
        <v>1327</v>
      </c>
      <c r="D21" s="416" t="s">
        <v>1260</v>
      </c>
      <c r="E21" s="420" t="s">
        <v>53</v>
      </c>
      <c r="F21" s="631" t="s">
        <v>1181</v>
      </c>
      <c r="G21" s="157" t="s">
        <v>114</v>
      </c>
      <c r="H21" s="157" t="s">
        <v>104</v>
      </c>
      <c r="I21" s="98">
        <v>3</v>
      </c>
      <c r="J21" s="98">
        <v>2</v>
      </c>
      <c r="K21" s="298">
        <v>1118</v>
      </c>
      <c r="L21" s="298">
        <v>963</v>
      </c>
      <c r="M21" s="157">
        <v>915.24</v>
      </c>
      <c r="N21" s="157">
        <v>20</v>
      </c>
      <c r="O21" s="247">
        <v>4100503.2474000002</v>
      </c>
      <c r="P21" s="296">
        <v>0</v>
      </c>
      <c r="Q21" s="296">
        <v>0</v>
      </c>
      <c r="R21" s="296">
        <f t="shared" si="0"/>
        <v>4100503.2474000002</v>
      </c>
      <c r="S21" s="292">
        <f>R21/L21</f>
        <v>4258.0511395638632</v>
      </c>
      <c r="T21" s="297">
        <v>29138.720000000001</v>
      </c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</row>
    <row r="22" spans="1:124" x14ac:dyDescent="0.2">
      <c r="A22" s="157">
        <f t="shared" si="1"/>
        <v>15</v>
      </c>
      <c r="B22" s="636" t="s">
        <v>1324</v>
      </c>
      <c r="C22" s="630" t="s">
        <v>1325</v>
      </c>
      <c r="D22" s="416" t="s">
        <v>1260</v>
      </c>
      <c r="E22" s="420">
        <v>1960</v>
      </c>
      <c r="F22" s="631" t="s">
        <v>1677</v>
      </c>
      <c r="G22" s="157" t="s">
        <v>114</v>
      </c>
      <c r="H22" s="157" t="s">
        <v>1176</v>
      </c>
      <c r="I22" s="98">
        <v>4</v>
      </c>
      <c r="J22" s="98">
        <v>2</v>
      </c>
      <c r="K22" s="298">
        <v>1425</v>
      </c>
      <c r="L22" s="298">
        <v>1291</v>
      </c>
      <c r="M22" s="157">
        <v>89.56</v>
      </c>
      <c r="N22" s="157">
        <v>32</v>
      </c>
      <c r="O22" s="247">
        <v>9478950.3581900001</v>
      </c>
      <c r="P22" s="296">
        <v>0</v>
      </c>
      <c r="Q22" s="296">
        <v>0</v>
      </c>
      <c r="R22" s="296">
        <f t="shared" si="0"/>
        <v>9478950.3581900001</v>
      </c>
      <c r="S22" s="292">
        <f>R22/L22</f>
        <v>7342.3318034004651</v>
      </c>
      <c r="T22" s="300">
        <v>21963.120000000006</v>
      </c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</row>
    <row r="23" spans="1:124" x14ac:dyDescent="0.2">
      <c r="A23" s="157">
        <f t="shared" si="1"/>
        <v>16</v>
      </c>
      <c r="B23" s="636" t="s">
        <v>1322</v>
      </c>
      <c r="C23" s="630" t="s">
        <v>1323</v>
      </c>
      <c r="D23" s="416" t="s">
        <v>1260</v>
      </c>
      <c r="E23" s="420">
        <v>1941</v>
      </c>
      <c r="F23" s="370" t="s">
        <v>1676</v>
      </c>
      <c r="G23" s="157" t="s">
        <v>114</v>
      </c>
      <c r="H23" s="157" t="s">
        <v>1176</v>
      </c>
      <c r="I23" s="98">
        <v>3</v>
      </c>
      <c r="J23" s="98">
        <v>2</v>
      </c>
      <c r="K23" s="298">
        <v>654.5</v>
      </c>
      <c r="L23" s="298">
        <v>365.6</v>
      </c>
      <c r="M23" s="157">
        <v>635.1</v>
      </c>
      <c r="N23" s="157">
        <v>9</v>
      </c>
      <c r="O23" s="247">
        <v>3738200.390172</v>
      </c>
      <c r="P23" s="296">
        <v>0</v>
      </c>
      <c r="Q23" s="296">
        <v>0</v>
      </c>
      <c r="R23" s="296">
        <f t="shared" si="0"/>
        <v>3738200.390172</v>
      </c>
      <c r="S23" s="292">
        <f>R23/L23</f>
        <v>10224.836953424507</v>
      </c>
      <c r="T23" s="297">
        <v>35657.959999999992</v>
      </c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</row>
    <row r="24" spans="1:124" x14ac:dyDescent="0.2">
      <c r="A24" s="157">
        <f t="shared" si="1"/>
        <v>17</v>
      </c>
      <c r="B24" s="523" t="s">
        <v>1320</v>
      </c>
      <c r="C24" s="630" t="s">
        <v>1321</v>
      </c>
      <c r="D24" s="416" t="s">
        <v>1260</v>
      </c>
      <c r="E24" s="420" t="s">
        <v>58</v>
      </c>
      <c r="F24" s="370" t="s">
        <v>1675</v>
      </c>
      <c r="G24" s="102" t="s">
        <v>114</v>
      </c>
      <c r="H24" s="102" t="s">
        <v>104</v>
      </c>
      <c r="I24" s="98">
        <v>5</v>
      </c>
      <c r="J24" s="98">
        <v>4</v>
      </c>
      <c r="K24" s="102">
        <v>4916.74</v>
      </c>
      <c r="L24" s="102">
        <v>4178.74</v>
      </c>
      <c r="M24" s="98">
        <v>3089.39</v>
      </c>
      <c r="N24" s="98">
        <v>61</v>
      </c>
      <c r="O24" s="103">
        <v>50448927.290538482</v>
      </c>
      <c r="P24" s="296">
        <v>0</v>
      </c>
      <c r="Q24" s="296">
        <v>0</v>
      </c>
      <c r="R24" s="296">
        <f t="shared" si="0"/>
        <v>50448927.290538482</v>
      </c>
      <c r="S24" s="292">
        <f>O24/L24</f>
        <v>12072.760518849816</v>
      </c>
      <c r="T24" s="297">
        <v>37755.050000000003</v>
      </c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</row>
    <row r="25" spans="1:124" x14ac:dyDescent="0.2">
      <c r="A25" s="157">
        <f t="shared" si="1"/>
        <v>18</v>
      </c>
      <c r="B25" s="295" t="s">
        <v>1406</v>
      </c>
      <c r="C25" s="290" t="s">
        <v>1407</v>
      </c>
      <c r="D25" s="290" t="s">
        <v>1231</v>
      </c>
      <c r="E25" s="302">
        <v>1953</v>
      </c>
      <c r="F25" s="98" t="s">
        <v>1678</v>
      </c>
      <c r="G25" s="44" t="s">
        <v>114</v>
      </c>
      <c r="H25" s="528" t="s">
        <v>104</v>
      </c>
      <c r="I25" s="44">
        <v>4</v>
      </c>
      <c r="J25" s="79">
        <v>4</v>
      </c>
      <c r="K25" s="45">
        <v>3678</v>
      </c>
      <c r="L25" s="45">
        <v>3249</v>
      </c>
      <c r="M25" s="45">
        <v>3249</v>
      </c>
      <c r="N25" s="85">
        <v>40</v>
      </c>
      <c r="O25" s="103">
        <v>11919620.649999999</v>
      </c>
      <c r="P25" s="296">
        <v>0</v>
      </c>
      <c r="Q25" s="296">
        <v>0</v>
      </c>
      <c r="R25" s="296">
        <f t="shared" si="0"/>
        <v>11919620.649999999</v>
      </c>
      <c r="S25" s="292">
        <f t="shared" ref="S25:S42" si="2">R25/L25</f>
        <v>3668.7044167436129</v>
      </c>
      <c r="T25" s="297">
        <v>20566.929806600001</v>
      </c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</row>
    <row r="26" spans="1:124" x14ac:dyDescent="0.2">
      <c r="A26" s="157">
        <f t="shared" si="1"/>
        <v>19</v>
      </c>
      <c r="B26" s="99" t="s">
        <v>1375</v>
      </c>
      <c r="C26" s="295" t="s">
        <v>1376</v>
      </c>
      <c r="D26" s="291" t="s">
        <v>1231</v>
      </c>
      <c r="E26" s="156">
        <v>1954</v>
      </c>
      <c r="F26" s="52" t="s">
        <v>1675</v>
      </c>
      <c r="G26" s="157" t="s">
        <v>114</v>
      </c>
      <c r="H26" s="157" t="s">
        <v>104</v>
      </c>
      <c r="I26" s="98">
        <v>3</v>
      </c>
      <c r="J26" s="98">
        <v>2</v>
      </c>
      <c r="K26" s="157">
        <v>1230.3399999999999</v>
      </c>
      <c r="L26" s="157">
        <v>1148.5999999999999</v>
      </c>
      <c r="M26" s="157">
        <v>1148.5999999999999</v>
      </c>
      <c r="N26" s="157">
        <v>16</v>
      </c>
      <c r="O26" s="103">
        <v>20644144.137069598</v>
      </c>
      <c r="P26" s="296">
        <v>0</v>
      </c>
      <c r="Q26" s="296">
        <v>0</v>
      </c>
      <c r="R26" s="296">
        <f t="shared" si="0"/>
        <v>20644144.137069598</v>
      </c>
      <c r="S26" s="292">
        <f t="shared" si="2"/>
        <v>17973.310236000001</v>
      </c>
      <c r="T26" s="297">
        <v>35863.819999999992</v>
      </c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</row>
    <row r="27" spans="1:124" x14ac:dyDescent="0.2">
      <c r="A27" s="157">
        <f t="shared" si="1"/>
        <v>20</v>
      </c>
      <c r="B27" s="99" t="s">
        <v>116</v>
      </c>
      <c r="C27" s="295" t="s">
        <v>1374</v>
      </c>
      <c r="D27" s="291" t="s">
        <v>1231</v>
      </c>
      <c r="E27" s="156">
        <v>1951</v>
      </c>
      <c r="F27" s="52" t="s">
        <v>1675</v>
      </c>
      <c r="G27" s="157" t="s">
        <v>114</v>
      </c>
      <c r="H27" s="157" t="s">
        <v>104</v>
      </c>
      <c r="I27" s="98">
        <v>3</v>
      </c>
      <c r="J27" s="98">
        <v>2</v>
      </c>
      <c r="K27" s="157">
        <v>1097.9000000000001</v>
      </c>
      <c r="L27" s="157">
        <v>1075.8</v>
      </c>
      <c r="M27" s="157">
        <v>1028</v>
      </c>
      <c r="N27" s="157">
        <v>24</v>
      </c>
      <c r="O27" s="103">
        <v>23319367.853958003</v>
      </c>
      <c r="P27" s="296">
        <v>0</v>
      </c>
      <c r="Q27" s="296">
        <v>0</v>
      </c>
      <c r="R27" s="296">
        <f t="shared" si="0"/>
        <v>23319367.853958003</v>
      </c>
      <c r="S27" s="292">
        <f t="shared" si="2"/>
        <v>21676.304010000003</v>
      </c>
      <c r="T27" s="297">
        <v>37755.050000000003</v>
      </c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</row>
    <row r="28" spans="1:124" x14ac:dyDescent="0.2">
      <c r="A28" s="157">
        <f t="shared" si="1"/>
        <v>21</v>
      </c>
      <c r="B28" s="99" t="s">
        <v>165</v>
      </c>
      <c r="C28" s="295" t="s">
        <v>1373</v>
      </c>
      <c r="D28" s="291" t="s">
        <v>1231</v>
      </c>
      <c r="E28" s="156">
        <v>1958</v>
      </c>
      <c r="F28" s="52" t="s">
        <v>1675</v>
      </c>
      <c r="G28" s="157" t="s">
        <v>114</v>
      </c>
      <c r="H28" s="157" t="s">
        <v>104</v>
      </c>
      <c r="I28" s="98">
        <v>3</v>
      </c>
      <c r="J28" s="98">
        <v>2</v>
      </c>
      <c r="K28" s="157">
        <v>1061.5</v>
      </c>
      <c r="L28" s="157">
        <v>965</v>
      </c>
      <c r="M28" s="157">
        <v>964.5</v>
      </c>
      <c r="N28" s="157">
        <v>18</v>
      </c>
      <c r="O28" s="103">
        <v>19885913.041910004</v>
      </c>
      <c r="P28" s="296">
        <v>0</v>
      </c>
      <c r="Q28" s="296">
        <v>0</v>
      </c>
      <c r="R28" s="296">
        <f t="shared" si="0"/>
        <v>19885913.041910004</v>
      </c>
      <c r="S28" s="292">
        <f t="shared" si="2"/>
        <v>20607.163774000004</v>
      </c>
      <c r="T28" s="297">
        <v>37755.050000000003</v>
      </c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</row>
    <row r="29" spans="1:124" x14ac:dyDescent="0.2">
      <c r="A29" s="157">
        <f t="shared" si="1"/>
        <v>22</v>
      </c>
      <c r="B29" s="99" t="s">
        <v>1225</v>
      </c>
      <c r="C29" s="295" t="s">
        <v>1230</v>
      </c>
      <c r="D29" s="291" t="s">
        <v>1231</v>
      </c>
      <c r="E29" s="156" t="s">
        <v>57</v>
      </c>
      <c r="F29" s="52" t="s">
        <v>1675</v>
      </c>
      <c r="G29" s="157" t="s">
        <v>114</v>
      </c>
      <c r="H29" s="157" t="s">
        <v>104</v>
      </c>
      <c r="I29" s="98">
        <v>3</v>
      </c>
      <c r="J29" s="98">
        <v>3</v>
      </c>
      <c r="K29" s="157">
        <v>959.2</v>
      </c>
      <c r="L29" s="157">
        <v>958.9</v>
      </c>
      <c r="M29" s="157">
        <v>814.3</v>
      </c>
      <c r="N29" s="157">
        <v>18</v>
      </c>
      <c r="O29" s="103">
        <v>18875489.047165997</v>
      </c>
      <c r="P29" s="296">
        <v>0</v>
      </c>
      <c r="Q29" s="296">
        <v>0</v>
      </c>
      <c r="R29" s="296">
        <f t="shared" si="0"/>
        <v>18875489.047165997</v>
      </c>
      <c r="S29" s="292">
        <f t="shared" si="2"/>
        <v>19684.522939999999</v>
      </c>
      <c r="T29" s="297">
        <v>21963.120000000006</v>
      </c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</row>
    <row r="30" spans="1:124" x14ac:dyDescent="0.2">
      <c r="A30" s="157">
        <f t="shared" si="1"/>
        <v>23</v>
      </c>
      <c r="B30" s="523" t="s">
        <v>1371</v>
      </c>
      <c r="C30" s="295" t="s">
        <v>1372</v>
      </c>
      <c r="D30" s="291" t="s">
        <v>1231</v>
      </c>
      <c r="E30" s="156" t="s">
        <v>57</v>
      </c>
      <c r="F30" s="52" t="s">
        <v>1675</v>
      </c>
      <c r="G30" s="157" t="s">
        <v>114</v>
      </c>
      <c r="H30" s="157" t="s">
        <v>104</v>
      </c>
      <c r="I30" s="98">
        <v>2</v>
      </c>
      <c r="J30" s="98">
        <v>1</v>
      </c>
      <c r="K30" s="157">
        <v>313.5</v>
      </c>
      <c r="L30" s="157">
        <v>288</v>
      </c>
      <c r="M30" s="157">
        <v>288</v>
      </c>
      <c r="N30" s="157">
        <v>8</v>
      </c>
      <c r="O30" s="103">
        <v>5356944.2609279994</v>
      </c>
      <c r="P30" s="296">
        <v>0</v>
      </c>
      <c r="Q30" s="296">
        <v>0</v>
      </c>
      <c r="R30" s="296">
        <f t="shared" si="0"/>
        <v>5356944.2609279994</v>
      </c>
      <c r="S30" s="292">
        <f t="shared" si="2"/>
        <v>18600.500905999997</v>
      </c>
      <c r="T30" s="297">
        <v>29121.64</v>
      </c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</row>
    <row r="31" spans="1:124" x14ac:dyDescent="0.2">
      <c r="A31" s="157">
        <f t="shared" si="1"/>
        <v>24</v>
      </c>
      <c r="B31" s="523" t="s">
        <v>1369</v>
      </c>
      <c r="C31" s="295" t="s">
        <v>1370</v>
      </c>
      <c r="D31" s="291" t="s">
        <v>1231</v>
      </c>
      <c r="E31" s="156" t="s">
        <v>60</v>
      </c>
      <c r="F31" s="52" t="s">
        <v>1675</v>
      </c>
      <c r="G31" s="157" t="s">
        <v>114</v>
      </c>
      <c r="H31" s="157" t="s">
        <v>104</v>
      </c>
      <c r="I31" s="98">
        <v>2</v>
      </c>
      <c r="J31" s="98">
        <v>2</v>
      </c>
      <c r="K31" s="157">
        <v>276.7</v>
      </c>
      <c r="L31" s="157">
        <v>239.4</v>
      </c>
      <c r="M31" s="157">
        <v>201.5</v>
      </c>
      <c r="N31" s="157">
        <v>8</v>
      </c>
      <c r="O31" s="103">
        <v>4712474.791836</v>
      </c>
      <c r="P31" s="296">
        <v>0</v>
      </c>
      <c r="Q31" s="296">
        <v>0</v>
      </c>
      <c r="R31" s="296">
        <f t="shared" si="0"/>
        <v>4712474.791836</v>
      </c>
      <c r="S31" s="292">
        <f t="shared" si="2"/>
        <v>19684.522939999999</v>
      </c>
      <c r="T31" s="297">
        <v>35863.819999999992</v>
      </c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</row>
    <row r="32" spans="1:124" x14ac:dyDescent="0.2">
      <c r="A32" s="157">
        <f t="shared" si="1"/>
        <v>25</v>
      </c>
      <c r="B32" s="99" t="s">
        <v>1367</v>
      </c>
      <c r="C32" s="295" t="s">
        <v>1368</v>
      </c>
      <c r="D32" s="291" t="s">
        <v>1231</v>
      </c>
      <c r="E32" s="156" t="s">
        <v>58</v>
      </c>
      <c r="F32" s="52" t="s">
        <v>1679</v>
      </c>
      <c r="G32" s="102" t="s">
        <v>114</v>
      </c>
      <c r="H32" s="102" t="s">
        <v>104</v>
      </c>
      <c r="I32" s="98">
        <v>5</v>
      </c>
      <c r="J32" s="98">
        <v>5</v>
      </c>
      <c r="K32" s="102">
        <v>2615</v>
      </c>
      <c r="L32" s="102">
        <v>2590</v>
      </c>
      <c r="M32" s="98">
        <v>2347</v>
      </c>
      <c r="N32" s="98">
        <v>55</v>
      </c>
      <c r="O32" s="103">
        <v>21713074.614280004</v>
      </c>
      <c r="P32" s="296">
        <v>0</v>
      </c>
      <c r="Q32" s="296">
        <v>0</v>
      </c>
      <c r="R32" s="296">
        <f t="shared" si="0"/>
        <v>21713074.614280004</v>
      </c>
      <c r="S32" s="292">
        <f t="shared" si="2"/>
        <v>8383.4264920000023</v>
      </c>
      <c r="T32" s="297">
        <v>37755.050000000003</v>
      </c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</row>
    <row r="33" spans="1:124" x14ac:dyDescent="0.2">
      <c r="A33" s="157">
        <f t="shared" si="1"/>
        <v>26</v>
      </c>
      <c r="B33" s="99" t="s">
        <v>1226</v>
      </c>
      <c r="C33" s="295" t="s">
        <v>1232</v>
      </c>
      <c r="D33" s="291" t="s">
        <v>1231</v>
      </c>
      <c r="E33" s="156">
        <v>1947</v>
      </c>
      <c r="F33" s="52" t="s">
        <v>1675</v>
      </c>
      <c r="G33" s="102" t="s">
        <v>114</v>
      </c>
      <c r="H33" s="102" t="s">
        <v>104</v>
      </c>
      <c r="I33" s="98">
        <v>4</v>
      </c>
      <c r="J33" s="98">
        <v>2</v>
      </c>
      <c r="K33" s="102">
        <v>2171.9</v>
      </c>
      <c r="L33" s="102">
        <v>1930</v>
      </c>
      <c r="M33" s="98">
        <v>0</v>
      </c>
      <c r="N33" s="98">
        <v>32</v>
      </c>
      <c r="O33" s="103">
        <v>39431480.793519996</v>
      </c>
      <c r="P33" s="296">
        <v>0</v>
      </c>
      <c r="Q33" s="296">
        <v>0</v>
      </c>
      <c r="R33" s="296">
        <f t="shared" si="0"/>
        <v>39431480.793519996</v>
      </c>
      <c r="S33" s="292">
        <f t="shared" si="2"/>
        <v>20430.819063999999</v>
      </c>
      <c r="T33" s="297">
        <v>21963.120000000006</v>
      </c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</row>
    <row r="34" spans="1:124" x14ac:dyDescent="0.2">
      <c r="A34" s="157">
        <f t="shared" si="1"/>
        <v>27</v>
      </c>
      <c r="B34" s="99" t="s">
        <v>1227</v>
      </c>
      <c r="C34" s="295" t="s">
        <v>1233</v>
      </c>
      <c r="D34" s="291" t="s">
        <v>1231</v>
      </c>
      <c r="E34" s="156" t="s">
        <v>45</v>
      </c>
      <c r="F34" s="52" t="s">
        <v>1675</v>
      </c>
      <c r="G34" s="157" t="s">
        <v>114</v>
      </c>
      <c r="H34" s="157" t="s">
        <v>104</v>
      </c>
      <c r="I34" s="98">
        <v>2</v>
      </c>
      <c r="J34" s="98">
        <v>2</v>
      </c>
      <c r="K34" s="157">
        <v>1514.1</v>
      </c>
      <c r="L34" s="157">
        <v>1367.4</v>
      </c>
      <c r="M34" s="157">
        <v>930.9</v>
      </c>
      <c r="N34" s="157">
        <v>20</v>
      </c>
      <c r="O34" s="103">
        <v>17135499.655305121</v>
      </c>
      <c r="P34" s="296">
        <v>0</v>
      </c>
      <c r="Q34" s="296">
        <v>0</v>
      </c>
      <c r="R34" s="296">
        <f t="shared" si="0"/>
        <v>17135499.655305121</v>
      </c>
      <c r="S34" s="292">
        <f t="shared" si="2"/>
        <v>12531.4462888</v>
      </c>
      <c r="T34" s="297">
        <v>37755.050000000003</v>
      </c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</row>
    <row r="35" spans="1:124" x14ac:dyDescent="0.2">
      <c r="A35" s="157">
        <f t="shared" si="1"/>
        <v>28</v>
      </c>
      <c r="B35" s="99" t="s">
        <v>1365</v>
      </c>
      <c r="C35" s="295" t="s">
        <v>1366</v>
      </c>
      <c r="D35" s="291" t="s">
        <v>1231</v>
      </c>
      <c r="E35" s="156">
        <v>1955</v>
      </c>
      <c r="F35" s="52" t="s">
        <v>1675</v>
      </c>
      <c r="G35" s="157" t="s">
        <v>114</v>
      </c>
      <c r="H35" s="157" t="s">
        <v>104</v>
      </c>
      <c r="I35" s="98">
        <v>3</v>
      </c>
      <c r="J35" s="98">
        <v>2</v>
      </c>
      <c r="K35" s="157">
        <v>2070.6</v>
      </c>
      <c r="L35" s="157">
        <v>1308.8</v>
      </c>
      <c r="M35" s="157">
        <v>1159</v>
      </c>
      <c r="N35" s="157">
        <v>23</v>
      </c>
      <c r="O35" s="103">
        <v>24742784.673632</v>
      </c>
      <c r="P35" s="296">
        <v>0</v>
      </c>
      <c r="Q35" s="296">
        <v>0</v>
      </c>
      <c r="R35" s="296">
        <f t="shared" si="0"/>
        <v>24742784.673632</v>
      </c>
      <c r="S35" s="292">
        <f t="shared" si="2"/>
        <v>18904.93939</v>
      </c>
      <c r="T35" s="297">
        <v>37755.050000000003</v>
      </c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</row>
    <row r="36" spans="1:124" x14ac:dyDescent="0.2">
      <c r="A36" s="157">
        <f t="shared" si="1"/>
        <v>29</v>
      </c>
      <c r="B36" s="523" t="s">
        <v>1363</v>
      </c>
      <c r="C36" s="295" t="s">
        <v>1364</v>
      </c>
      <c r="D36" s="291" t="s">
        <v>1231</v>
      </c>
      <c r="E36" s="156" t="s">
        <v>53</v>
      </c>
      <c r="F36" s="52" t="s">
        <v>1675</v>
      </c>
      <c r="G36" s="157" t="s">
        <v>114</v>
      </c>
      <c r="H36" s="157" t="s">
        <v>104</v>
      </c>
      <c r="I36" s="98">
        <v>3</v>
      </c>
      <c r="J36" s="98">
        <v>2</v>
      </c>
      <c r="K36" s="157">
        <v>1231</v>
      </c>
      <c r="L36" s="157">
        <v>1080</v>
      </c>
      <c r="M36" s="157">
        <v>1080</v>
      </c>
      <c r="N36" s="157">
        <v>18</v>
      </c>
      <c r="O36" s="103">
        <v>21259284.775200006</v>
      </c>
      <c r="P36" s="296">
        <v>0</v>
      </c>
      <c r="Q36" s="296">
        <v>0</v>
      </c>
      <c r="R36" s="296">
        <f t="shared" si="0"/>
        <v>21259284.775200006</v>
      </c>
      <c r="S36" s="292">
        <f t="shared" si="2"/>
        <v>19684.522940000006</v>
      </c>
      <c r="T36" s="297">
        <v>37755.050000000003</v>
      </c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</row>
    <row r="37" spans="1:124" x14ac:dyDescent="0.2">
      <c r="A37" s="157">
        <f t="shared" si="1"/>
        <v>30</v>
      </c>
      <c r="B37" s="523" t="s">
        <v>1361</v>
      </c>
      <c r="C37" s="295" t="s">
        <v>1362</v>
      </c>
      <c r="D37" s="291" t="s">
        <v>1231</v>
      </c>
      <c r="E37" s="44" t="s">
        <v>52</v>
      </c>
      <c r="F37" s="52" t="s">
        <v>1675</v>
      </c>
      <c r="G37" s="157" t="s">
        <v>114</v>
      </c>
      <c r="H37" s="157" t="s">
        <v>104</v>
      </c>
      <c r="I37" s="98">
        <v>2</v>
      </c>
      <c r="J37" s="98">
        <v>1</v>
      </c>
      <c r="K37" s="157">
        <v>421</v>
      </c>
      <c r="L37" s="157">
        <v>399.65</v>
      </c>
      <c r="M37" s="157">
        <v>369.97</v>
      </c>
      <c r="N37" s="157">
        <v>10</v>
      </c>
      <c r="O37" s="103">
        <v>5588623.0059331004</v>
      </c>
      <c r="P37" s="45">
        <v>0</v>
      </c>
      <c r="Q37" s="45">
        <v>0</v>
      </c>
      <c r="R37" s="45">
        <f t="shared" si="0"/>
        <v>5588623.0059331004</v>
      </c>
      <c r="S37" s="292">
        <f t="shared" si="2"/>
        <v>13983.793334000002</v>
      </c>
      <c r="T37" s="292">
        <v>37755.050000000003</v>
      </c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</row>
    <row r="38" spans="1:124" x14ac:dyDescent="0.2">
      <c r="A38" s="157">
        <f t="shared" si="1"/>
        <v>31</v>
      </c>
      <c r="B38" s="523" t="s">
        <v>1359</v>
      </c>
      <c r="C38" s="295" t="s">
        <v>1360</v>
      </c>
      <c r="D38" s="291" t="s">
        <v>1231</v>
      </c>
      <c r="E38" s="44" t="s">
        <v>55</v>
      </c>
      <c r="F38" s="52" t="s">
        <v>1675</v>
      </c>
      <c r="G38" s="157" t="s">
        <v>114</v>
      </c>
      <c r="H38" s="157" t="s">
        <v>104</v>
      </c>
      <c r="I38" s="98">
        <v>2</v>
      </c>
      <c r="J38" s="98">
        <v>1</v>
      </c>
      <c r="K38" s="157">
        <v>269.39999999999998</v>
      </c>
      <c r="L38" s="157">
        <v>268.10000000000002</v>
      </c>
      <c r="M38" s="157">
        <v>268.10000000000002</v>
      </c>
      <c r="N38" s="157">
        <v>8</v>
      </c>
      <c r="O38" s="103">
        <v>5277420.6002140008</v>
      </c>
      <c r="P38" s="45">
        <v>0</v>
      </c>
      <c r="Q38" s="45">
        <v>0</v>
      </c>
      <c r="R38" s="45">
        <f t="shared" si="0"/>
        <v>5277420.6002140008</v>
      </c>
      <c r="S38" s="292">
        <f t="shared" si="2"/>
        <v>19684.522940000003</v>
      </c>
      <c r="T38" s="292">
        <v>29138.720000000001</v>
      </c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</row>
    <row r="39" spans="1:124" x14ac:dyDescent="0.2">
      <c r="A39" s="157">
        <f t="shared" si="1"/>
        <v>32</v>
      </c>
      <c r="B39" s="523" t="s">
        <v>1357</v>
      </c>
      <c r="C39" s="295" t="s">
        <v>1358</v>
      </c>
      <c r="D39" s="291" t="s">
        <v>1231</v>
      </c>
      <c r="E39" s="44" t="s">
        <v>61</v>
      </c>
      <c r="F39" s="52" t="s">
        <v>1675</v>
      </c>
      <c r="G39" s="157" t="s">
        <v>114</v>
      </c>
      <c r="H39" s="157" t="s">
        <v>1176</v>
      </c>
      <c r="I39" s="98">
        <v>2</v>
      </c>
      <c r="J39" s="98">
        <v>2</v>
      </c>
      <c r="K39" s="157">
        <v>884.2</v>
      </c>
      <c r="L39" s="157">
        <v>838.52</v>
      </c>
      <c r="M39" s="157">
        <v>725.1</v>
      </c>
      <c r="N39" s="157">
        <v>16</v>
      </c>
      <c r="O39" s="103">
        <v>14109738.494596183</v>
      </c>
      <c r="P39" s="45">
        <v>0</v>
      </c>
      <c r="Q39" s="45">
        <v>0</v>
      </c>
      <c r="R39" s="45">
        <f t="shared" si="0"/>
        <v>14109738.494596183</v>
      </c>
      <c r="S39" s="292">
        <f t="shared" si="2"/>
        <v>16826.955224199999</v>
      </c>
      <c r="T39" s="292">
        <v>29138.720000000001</v>
      </c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</row>
    <row r="40" spans="1:124" x14ac:dyDescent="0.2">
      <c r="A40" s="157">
        <f t="shared" si="1"/>
        <v>33</v>
      </c>
      <c r="B40" s="80" t="s">
        <v>1355</v>
      </c>
      <c r="C40" s="295" t="s">
        <v>1356</v>
      </c>
      <c r="D40" s="291" t="s">
        <v>1231</v>
      </c>
      <c r="E40" s="44">
        <v>1965</v>
      </c>
      <c r="F40" s="52" t="s">
        <v>1675</v>
      </c>
      <c r="G40" s="157" t="s">
        <v>114</v>
      </c>
      <c r="H40" s="157" t="s">
        <v>1176</v>
      </c>
      <c r="I40" s="98">
        <v>5</v>
      </c>
      <c r="J40" s="98">
        <v>4</v>
      </c>
      <c r="K40" s="298">
        <v>4499</v>
      </c>
      <c r="L40" s="298">
        <v>3219</v>
      </c>
      <c r="M40" s="157">
        <v>0</v>
      </c>
      <c r="N40" s="157">
        <v>80</v>
      </c>
      <c r="O40" s="292">
        <v>57423216.972552001</v>
      </c>
      <c r="P40" s="45">
        <v>0</v>
      </c>
      <c r="Q40" s="45">
        <v>0</v>
      </c>
      <c r="R40" s="45">
        <f t="shared" ref="R40:R62" si="3">O40</f>
        <v>57423216.972552001</v>
      </c>
      <c r="S40" s="292">
        <f t="shared" si="2"/>
        <v>17838.837208000001</v>
      </c>
      <c r="T40" s="292">
        <v>29138.720000000001</v>
      </c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</row>
    <row r="41" spans="1:124" x14ac:dyDescent="0.2">
      <c r="A41" s="157">
        <f t="shared" si="1"/>
        <v>34</v>
      </c>
      <c r="B41" s="523" t="s">
        <v>1353</v>
      </c>
      <c r="C41" s="295" t="s">
        <v>1354</v>
      </c>
      <c r="D41" s="291" t="s">
        <v>1231</v>
      </c>
      <c r="E41" s="44" t="s">
        <v>57</v>
      </c>
      <c r="F41" s="52" t="s">
        <v>1675</v>
      </c>
      <c r="G41" s="157" t="s">
        <v>114</v>
      </c>
      <c r="H41" s="157" t="s">
        <v>94</v>
      </c>
      <c r="I41" s="98">
        <v>2</v>
      </c>
      <c r="J41" s="98">
        <v>2</v>
      </c>
      <c r="K41" s="157">
        <v>674.5</v>
      </c>
      <c r="L41" s="157">
        <v>630.6</v>
      </c>
      <c r="M41" s="157">
        <v>473</v>
      </c>
      <c r="N41" s="157">
        <v>16</v>
      </c>
      <c r="O41" s="103">
        <v>12413060.165964002</v>
      </c>
      <c r="P41" s="45">
        <v>0</v>
      </c>
      <c r="Q41" s="45">
        <v>0</v>
      </c>
      <c r="R41" s="45">
        <f t="shared" si="3"/>
        <v>12413060.165964002</v>
      </c>
      <c r="S41" s="292">
        <f t="shared" si="2"/>
        <v>19684.522940000003</v>
      </c>
      <c r="T41" s="292">
        <v>35657.959999999992</v>
      </c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</row>
    <row r="42" spans="1:124" x14ac:dyDescent="0.2">
      <c r="A42" s="157">
        <f t="shared" si="1"/>
        <v>35</v>
      </c>
      <c r="B42" s="99" t="s">
        <v>1351</v>
      </c>
      <c r="C42" s="295" t="s">
        <v>1352</v>
      </c>
      <c r="D42" s="291" t="s">
        <v>1231</v>
      </c>
      <c r="E42" s="44" t="s">
        <v>60</v>
      </c>
      <c r="F42" s="52" t="s">
        <v>1675</v>
      </c>
      <c r="G42" s="157" t="s">
        <v>114</v>
      </c>
      <c r="H42" s="157" t="s">
        <v>104</v>
      </c>
      <c r="I42" s="98">
        <v>4</v>
      </c>
      <c r="J42" s="98">
        <v>2</v>
      </c>
      <c r="K42" s="157">
        <v>1662.8</v>
      </c>
      <c r="L42" s="157">
        <v>1486.52</v>
      </c>
      <c r="M42" s="157">
        <v>1486.52</v>
      </c>
      <c r="N42" s="157">
        <v>15</v>
      </c>
      <c r="O42" s="103">
        <v>41434280.48362679</v>
      </c>
      <c r="P42" s="45">
        <v>0</v>
      </c>
      <c r="Q42" s="45">
        <v>0</v>
      </c>
      <c r="R42" s="45">
        <f t="shared" si="3"/>
        <v>41434280.48362679</v>
      </c>
      <c r="S42" s="292">
        <f t="shared" si="2"/>
        <v>27873.342089999995</v>
      </c>
      <c r="T42" s="292">
        <v>37755.050000000003</v>
      </c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</row>
    <row r="43" spans="1:124" x14ac:dyDescent="0.2">
      <c r="A43" s="157">
        <f t="shared" si="1"/>
        <v>36</v>
      </c>
      <c r="B43" s="99" t="s">
        <v>1349</v>
      </c>
      <c r="C43" s="295" t="s">
        <v>1350</v>
      </c>
      <c r="D43" s="291" t="s">
        <v>1231</v>
      </c>
      <c r="E43" s="44">
        <v>1933</v>
      </c>
      <c r="F43" s="52" t="s">
        <v>1675</v>
      </c>
      <c r="G43" s="102" t="s">
        <v>114</v>
      </c>
      <c r="H43" s="102" t="s">
        <v>104</v>
      </c>
      <c r="I43" s="98">
        <v>5</v>
      </c>
      <c r="J43" s="98">
        <v>4</v>
      </c>
      <c r="K43" s="298">
        <v>4501.3</v>
      </c>
      <c r="L43" s="298">
        <v>3806.6</v>
      </c>
      <c r="M43" s="98">
        <v>3093</v>
      </c>
      <c r="N43" s="98">
        <v>44</v>
      </c>
      <c r="O43" s="103">
        <v>46347556.250195205</v>
      </c>
      <c r="P43" s="45">
        <v>0</v>
      </c>
      <c r="Q43" s="45">
        <v>0</v>
      </c>
      <c r="R43" s="45">
        <f t="shared" si="3"/>
        <v>46347556.250195205</v>
      </c>
      <c r="S43" s="292">
        <f>O43/L43</f>
        <v>12175.578272000002</v>
      </c>
      <c r="T43" s="292">
        <v>39008.01</v>
      </c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</row>
    <row r="44" spans="1:124" x14ac:dyDescent="0.2">
      <c r="A44" s="157">
        <f t="shared" si="1"/>
        <v>37</v>
      </c>
      <c r="B44" s="99" t="s">
        <v>1347</v>
      </c>
      <c r="C44" s="295" t="s">
        <v>1348</v>
      </c>
      <c r="D44" s="291" t="s">
        <v>1231</v>
      </c>
      <c r="E44" s="44" t="s">
        <v>117</v>
      </c>
      <c r="F44" s="52" t="s">
        <v>1675</v>
      </c>
      <c r="G44" s="157" t="s">
        <v>114</v>
      </c>
      <c r="H44" s="157" t="s">
        <v>1176</v>
      </c>
      <c r="I44" s="98">
        <v>5</v>
      </c>
      <c r="J44" s="98">
        <v>3</v>
      </c>
      <c r="K44" s="298">
        <v>2787.28</v>
      </c>
      <c r="L44" s="298">
        <v>2787.28</v>
      </c>
      <c r="M44" s="157">
        <v>2613.6799999999998</v>
      </c>
      <c r="N44" s="157">
        <v>60</v>
      </c>
      <c r="O44" s="103">
        <v>54328008.462569766</v>
      </c>
      <c r="P44" s="45">
        <v>0</v>
      </c>
      <c r="Q44" s="45">
        <v>0</v>
      </c>
      <c r="R44" s="45">
        <f t="shared" si="3"/>
        <v>54328008.462569766</v>
      </c>
      <c r="S44" s="292">
        <f>R44/L44</f>
        <v>19491.406842</v>
      </c>
      <c r="T44" s="292">
        <v>37755.050000000003</v>
      </c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</row>
    <row r="45" spans="1:124" x14ac:dyDescent="0.2">
      <c r="A45" s="157">
        <f t="shared" si="1"/>
        <v>38</v>
      </c>
      <c r="B45" s="99" t="s">
        <v>1345</v>
      </c>
      <c r="C45" s="295" t="s">
        <v>1346</v>
      </c>
      <c r="D45" s="291" t="s">
        <v>1231</v>
      </c>
      <c r="E45" s="44" t="s">
        <v>62</v>
      </c>
      <c r="F45" s="52" t="s">
        <v>1675</v>
      </c>
      <c r="G45" s="102" t="s">
        <v>114</v>
      </c>
      <c r="H45" s="102" t="s">
        <v>104</v>
      </c>
      <c r="I45" s="98">
        <v>2</v>
      </c>
      <c r="J45" s="98">
        <v>1</v>
      </c>
      <c r="K45" s="298">
        <v>383.04</v>
      </c>
      <c r="L45" s="298">
        <v>319.2</v>
      </c>
      <c r="M45" s="98">
        <v>319.10000000000002</v>
      </c>
      <c r="N45" s="98">
        <v>8</v>
      </c>
      <c r="O45" s="103">
        <v>6919076.2399919992</v>
      </c>
      <c r="P45" s="45">
        <v>0</v>
      </c>
      <c r="Q45" s="45">
        <v>0</v>
      </c>
      <c r="R45" s="45">
        <f t="shared" si="3"/>
        <v>6919076.2399919992</v>
      </c>
      <c r="S45" s="292">
        <f>R45/L45</f>
        <v>21676.30401</v>
      </c>
      <c r="T45" s="292">
        <v>29234.32</v>
      </c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</row>
    <row r="46" spans="1:124" x14ac:dyDescent="0.2">
      <c r="A46" s="157">
        <f t="shared" si="1"/>
        <v>39</v>
      </c>
      <c r="B46" s="99" t="s">
        <v>1343</v>
      </c>
      <c r="C46" s="295" t="s">
        <v>1344</v>
      </c>
      <c r="D46" s="291" t="s">
        <v>1231</v>
      </c>
      <c r="E46" s="44" t="s">
        <v>125</v>
      </c>
      <c r="F46" s="52" t="s">
        <v>1675</v>
      </c>
      <c r="G46" s="102" t="s">
        <v>114</v>
      </c>
      <c r="H46" s="102" t="s">
        <v>104</v>
      </c>
      <c r="I46" s="98">
        <v>2</v>
      </c>
      <c r="J46" s="98">
        <v>2</v>
      </c>
      <c r="K46" s="298">
        <v>458.64</v>
      </c>
      <c r="L46" s="298">
        <v>382.2</v>
      </c>
      <c r="M46" s="98">
        <v>341.6</v>
      </c>
      <c r="N46" s="98">
        <v>8</v>
      </c>
      <c r="O46" s="103">
        <v>8284683.3926220005</v>
      </c>
      <c r="P46" s="45">
        <v>0</v>
      </c>
      <c r="Q46" s="45">
        <v>0</v>
      </c>
      <c r="R46" s="45">
        <f t="shared" si="3"/>
        <v>8284683.3926220005</v>
      </c>
      <c r="S46" s="292">
        <f>R46/L46</f>
        <v>21676.304010000003</v>
      </c>
      <c r="T46" s="292">
        <v>37755.050000000003</v>
      </c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</row>
    <row r="47" spans="1:124" x14ac:dyDescent="0.2">
      <c r="A47" s="157">
        <f t="shared" si="1"/>
        <v>40</v>
      </c>
      <c r="B47" s="295" t="s">
        <v>1404</v>
      </c>
      <c r="C47" s="295" t="s">
        <v>1405</v>
      </c>
      <c r="D47" s="291" t="s">
        <v>175</v>
      </c>
      <c r="E47" s="52">
        <v>1947</v>
      </c>
      <c r="F47" s="52" t="s">
        <v>1675</v>
      </c>
      <c r="G47" s="157" t="s">
        <v>114</v>
      </c>
      <c r="H47" s="157" t="s">
        <v>104</v>
      </c>
      <c r="I47" s="98">
        <v>5</v>
      </c>
      <c r="J47" s="98">
        <v>4</v>
      </c>
      <c r="K47" s="298">
        <v>4214.2</v>
      </c>
      <c r="L47" s="298">
        <v>2322.4</v>
      </c>
      <c r="M47" s="157">
        <v>0</v>
      </c>
      <c r="N47" s="157">
        <v>42</v>
      </c>
      <c r="O47" s="103">
        <v>33715924.393135682</v>
      </c>
      <c r="P47" s="45">
        <v>0</v>
      </c>
      <c r="Q47" s="45">
        <v>0</v>
      </c>
      <c r="R47" s="45">
        <f t="shared" si="3"/>
        <v>33715924.393135682</v>
      </c>
      <c r="S47" s="292">
        <f>R47/L47</f>
        <v>14517.707713199999</v>
      </c>
      <c r="T47" s="292">
        <v>47535.87</v>
      </c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</row>
    <row r="48" spans="1:124" x14ac:dyDescent="0.2">
      <c r="A48" s="157">
        <f t="shared" si="1"/>
        <v>41</v>
      </c>
      <c r="B48" s="295" t="s">
        <v>1402</v>
      </c>
      <c r="C48" s="295" t="s">
        <v>1403</v>
      </c>
      <c r="D48" s="291" t="s">
        <v>175</v>
      </c>
      <c r="E48" s="44">
        <v>1958</v>
      </c>
      <c r="F48" s="52" t="s">
        <v>1675</v>
      </c>
      <c r="G48" s="157" t="s">
        <v>114</v>
      </c>
      <c r="H48" s="157" t="s">
        <v>104</v>
      </c>
      <c r="I48" s="98">
        <v>4</v>
      </c>
      <c r="J48" s="98">
        <v>5</v>
      </c>
      <c r="K48" s="298">
        <v>3822.6</v>
      </c>
      <c r="L48" s="298">
        <v>2961.8</v>
      </c>
      <c r="M48" s="157">
        <v>2961.8</v>
      </c>
      <c r="N48" s="157">
        <v>56</v>
      </c>
      <c r="O48" s="103">
        <v>54327883.195622399</v>
      </c>
      <c r="P48" s="45">
        <v>0</v>
      </c>
      <c r="Q48" s="45">
        <v>0</v>
      </c>
      <c r="R48" s="45">
        <f t="shared" si="3"/>
        <v>54327883.195622399</v>
      </c>
      <c r="S48" s="292">
        <f>O48/L48</f>
        <v>18342.860151131878</v>
      </c>
      <c r="T48" s="292">
        <v>33176.579999999994</v>
      </c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</row>
    <row r="49" spans="1:124" x14ac:dyDescent="0.2">
      <c r="A49" s="157">
        <f t="shared" si="1"/>
        <v>42</v>
      </c>
      <c r="B49" s="295" t="s">
        <v>1400</v>
      </c>
      <c r="C49" s="295" t="s">
        <v>1401</v>
      </c>
      <c r="D49" s="291" t="s">
        <v>175</v>
      </c>
      <c r="E49" s="302">
        <v>1964</v>
      </c>
      <c r="F49" s="52" t="s">
        <v>1675</v>
      </c>
      <c r="G49" s="157" t="s">
        <v>114</v>
      </c>
      <c r="H49" s="157" t="s">
        <v>1176</v>
      </c>
      <c r="I49" s="98">
        <v>5</v>
      </c>
      <c r="J49" s="98">
        <v>3</v>
      </c>
      <c r="K49" s="298">
        <v>2830.7</v>
      </c>
      <c r="L49" s="298">
        <v>2789</v>
      </c>
      <c r="M49" s="157">
        <v>0</v>
      </c>
      <c r="N49" s="157">
        <v>64</v>
      </c>
      <c r="O49" s="103">
        <v>40489886.812114798</v>
      </c>
      <c r="P49" s="45">
        <v>0</v>
      </c>
      <c r="Q49" s="45">
        <v>0</v>
      </c>
      <c r="R49" s="45">
        <f t="shared" si="3"/>
        <v>40489886.812114798</v>
      </c>
      <c r="S49" s="292">
        <f>R49/L49</f>
        <v>14517.707713199999</v>
      </c>
      <c r="T49" s="297">
        <v>33176.579999999994</v>
      </c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</row>
    <row r="50" spans="1:124" x14ac:dyDescent="0.2">
      <c r="A50" s="157">
        <f t="shared" si="1"/>
        <v>43</v>
      </c>
      <c r="B50" s="295" t="s">
        <v>1398</v>
      </c>
      <c r="C50" s="295" t="s">
        <v>1399</v>
      </c>
      <c r="D50" s="291" t="s">
        <v>175</v>
      </c>
      <c r="E50" s="44">
        <v>1953</v>
      </c>
      <c r="F50" s="52" t="s">
        <v>1675</v>
      </c>
      <c r="G50" s="157" t="s">
        <v>114</v>
      </c>
      <c r="H50" s="157" t="s">
        <v>104</v>
      </c>
      <c r="I50" s="98">
        <v>3</v>
      </c>
      <c r="J50" s="98">
        <v>2</v>
      </c>
      <c r="K50" s="298">
        <v>1862.4</v>
      </c>
      <c r="L50" s="298">
        <v>1068.2</v>
      </c>
      <c r="M50" s="157">
        <v>1068.2</v>
      </c>
      <c r="N50" s="157">
        <v>19</v>
      </c>
      <c r="O50" s="103">
        <v>18669384.980793118</v>
      </c>
      <c r="P50" s="296">
        <v>0</v>
      </c>
      <c r="Q50" s="296">
        <v>0</v>
      </c>
      <c r="R50" s="296">
        <f t="shared" si="3"/>
        <v>18669384.980793118</v>
      </c>
      <c r="S50" s="297">
        <f>R50/L50</f>
        <v>17477.424621599999</v>
      </c>
      <c r="T50" s="297">
        <v>21963.120000000006</v>
      </c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</row>
    <row r="51" spans="1:124" x14ac:dyDescent="0.2">
      <c r="A51" s="157">
        <f t="shared" si="1"/>
        <v>44</v>
      </c>
      <c r="B51" s="295" t="s">
        <v>1396</v>
      </c>
      <c r="C51" s="295" t="s">
        <v>1397</v>
      </c>
      <c r="D51" s="291" t="s">
        <v>175</v>
      </c>
      <c r="E51" s="52">
        <v>1952</v>
      </c>
      <c r="F51" s="52" t="s">
        <v>1675</v>
      </c>
      <c r="G51" s="157" t="s">
        <v>114</v>
      </c>
      <c r="H51" s="157" t="s">
        <v>104</v>
      </c>
      <c r="I51" s="98">
        <v>3</v>
      </c>
      <c r="J51" s="98">
        <v>3</v>
      </c>
      <c r="K51" s="298">
        <v>1662.18</v>
      </c>
      <c r="L51" s="298">
        <v>1003.6</v>
      </c>
      <c r="M51" s="157">
        <v>0</v>
      </c>
      <c r="N51" s="157">
        <v>21</v>
      </c>
      <c r="O51" s="103">
        <v>17540343.350237761</v>
      </c>
      <c r="P51" s="296">
        <v>0</v>
      </c>
      <c r="Q51" s="296">
        <v>0</v>
      </c>
      <c r="R51" s="296">
        <f t="shared" si="3"/>
        <v>17540343.350237761</v>
      </c>
      <c r="S51" s="292">
        <f>R51/L51</f>
        <v>17477.424621599999</v>
      </c>
      <c r="T51" s="297">
        <v>35863.819999999992</v>
      </c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</row>
    <row r="52" spans="1:124" x14ac:dyDescent="0.2">
      <c r="A52" s="157">
        <f t="shared" si="1"/>
        <v>45</v>
      </c>
      <c r="B52" s="295" t="s">
        <v>1394</v>
      </c>
      <c r="C52" s="295" t="s">
        <v>1395</v>
      </c>
      <c r="D52" s="291" t="s">
        <v>175</v>
      </c>
      <c r="E52" s="52">
        <v>1959</v>
      </c>
      <c r="F52" s="52" t="s">
        <v>1675</v>
      </c>
      <c r="G52" s="157" t="s">
        <v>114</v>
      </c>
      <c r="H52" s="157" t="s">
        <v>104</v>
      </c>
      <c r="I52" s="98">
        <v>5</v>
      </c>
      <c r="J52" s="98">
        <v>2</v>
      </c>
      <c r="K52" s="298">
        <v>1978</v>
      </c>
      <c r="L52" s="298">
        <v>1876.2</v>
      </c>
      <c r="M52" s="157">
        <v>0</v>
      </c>
      <c r="N52" s="157">
        <v>22</v>
      </c>
      <c r="O52" s="103">
        <v>27238123.211505841</v>
      </c>
      <c r="P52" s="296">
        <v>0</v>
      </c>
      <c r="Q52" s="296">
        <v>0</v>
      </c>
      <c r="R52" s="296">
        <f t="shared" si="3"/>
        <v>27238123.211505841</v>
      </c>
      <c r="S52" s="297">
        <f>R52/L52</f>
        <v>14517.707713200001</v>
      </c>
      <c r="T52" s="297">
        <v>35863.819999999992</v>
      </c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</row>
    <row r="53" spans="1:124" x14ac:dyDescent="0.2">
      <c r="A53" s="157">
        <f t="shared" si="1"/>
        <v>46</v>
      </c>
      <c r="B53" s="295" t="s">
        <v>1392</v>
      </c>
      <c r="C53" s="295" t="s">
        <v>1393</v>
      </c>
      <c r="D53" s="291" t="s">
        <v>175</v>
      </c>
      <c r="E53" s="52">
        <v>1960</v>
      </c>
      <c r="F53" s="52" t="s">
        <v>1675</v>
      </c>
      <c r="G53" s="157" t="s">
        <v>114</v>
      </c>
      <c r="H53" s="157" t="s">
        <v>104</v>
      </c>
      <c r="I53" s="98">
        <v>2</v>
      </c>
      <c r="J53" s="98">
        <v>2</v>
      </c>
      <c r="K53" s="298">
        <v>637</v>
      </c>
      <c r="L53" s="298">
        <v>621</v>
      </c>
      <c r="M53" s="157">
        <v>0</v>
      </c>
      <c r="N53" s="157">
        <v>14</v>
      </c>
      <c r="O53" s="103">
        <v>12508745.142672</v>
      </c>
      <c r="P53" s="296">
        <v>0</v>
      </c>
      <c r="Q53" s="296">
        <v>0</v>
      </c>
      <c r="R53" s="296">
        <f t="shared" si="3"/>
        <v>12508745.142672</v>
      </c>
      <c r="S53" s="297">
        <f>R53/L53</f>
        <v>20142.906832000001</v>
      </c>
      <c r="T53" s="297">
        <v>37755.050000000003</v>
      </c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</row>
    <row r="54" spans="1:124" x14ac:dyDescent="0.2">
      <c r="A54" s="157">
        <f t="shared" si="1"/>
        <v>47</v>
      </c>
      <c r="B54" s="295" t="s">
        <v>188</v>
      </c>
      <c r="C54" s="295" t="s">
        <v>1391</v>
      </c>
      <c r="D54" s="291" t="s">
        <v>175</v>
      </c>
      <c r="E54" s="52">
        <v>1963</v>
      </c>
      <c r="F54" s="52" t="s">
        <v>1675</v>
      </c>
      <c r="G54" s="157" t="s">
        <v>114</v>
      </c>
      <c r="H54" s="157" t="s">
        <v>104</v>
      </c>
      <c r="I54" s="98">
        <v>2</v>
      </c>
      <c r="J54" s="98">
        <v>2</v>
      </c>
      <c r="K54" s="298">
        <v>991.7</v>
      </c>
      <c r="L54" s="298">
        <v>901.2</v>
      </c>
      <c r="M54" s="157">
        <v>0</v>
      </c>
      <c r="N54" s="157">
        <v>15</v>
      </c>
      <c r="O54" s="103">
        <v>26676432.9546552</v>
      </c>
      <c r="P54" s="296">
        <v>0</v>
      </c>
      <c r="Q54" s="296">
        <v>0</v>
      </c>
      <c r="R54" s="296">
        <f t="shared" si="3"/>
        <v>26676432.9546552</v>
      </c>
      <c r="S54" s="297">
        <v>35863.819999999992</v>
      </c>
      <c r="T54" s="297">
        <v>35863.819999999992</v>
      </c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</row>
    <row r="55" spans="1:124" x14ac:dyDescent="0.2">
      <c r="A55" s="157">
        <f t="shared" si="1"/>
        <v>48</v>
      </c>
      <c r="B55" s="295" t="s">
        <v>1389</v>
      </c>
      <c r="C55" s="295" t="s">
        <v>1390</v>
      </c>
      <c r="D55" s="291" t="s">
        <v>175</v>
      </c>
      <c r="E55" s="52">
        <v>1962</v>
      </c>
      <c r="F55" s="52" t="s">
        <v>1675</v>
      </c>
      <c r="G55" s="157" t="s">
        <v>114</v>
      </c>
      <c r="H55" s="157" t="s">
        <v>104</v>
      </c>
      <c r="I55" s="98">
        <v>5</v>
      </c>
      <c r="J55" s="98">
        <v>2</v>
      </c>
      <c r="K55" s="298">
        <v>1679.3</v>
      </c>
      <c r="L55" s="298">
        <v>1047</v>
      </c>
      <c r="M55" s="157">
        <v>0</v>
      </c>
      <c r="N55" s="157">
        <v>40</v>
      </c>
      <c r="O55" s="103">
        <v>15200039.9757204</v>
      </c>
      <c r="P55" s="296">
        <v>0</v>
      </c>
      <c r="Q55" s="296">
        <v>0</v>
      </c>
      <c r="R55" s="296">
        <f t="shared" si="3"/>
        <v>15200039.9757204</v>
      </c>
      <c r="S55" s="297">
        <f t="shared" ref="S55:S61" si="4">R55/L55</f>
        <v>14517.707713199999</v>
      </c>
      <c r="T55" s="297">
        <v>35863.819999999992</v>
      </c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</row>
    <row r="56" spans="1:124" x14ac:dyDescent="0.2">
      <c r="A56" s="157">
        <f t="shared" si="1"/>
        <v>49</v>
      </c>
      <c r="B56" s="80" t="s">
        <v>1196</v>
      </c>
      <c r="C56" s="290" t="s">
        <v>1197</v>
      </c>
      <c r="D56" s="290" t="s">
        <v>175</v>
      </c>
      <c r="E56" s="291">
        <v>1966</v>
      </c>
      <c r="F56" s="52" t="s">
        <v>1675</v>
      </c>
      <c r="G56" s="44" t="s">
        <v>114</v>
      </c>
      <c r="H56" s="289" t="s">
        <v>104</v>
      </c>
      <c r="I56" s="44">
        <v>5</v>
      </c>
      <c r="J56" s="79">
        <v>6</v>
      </c>
      <c r="K56" s="45">
        <v>4800.5</v>
      </c>
      <c r="L56" s="45">
        <v>3083.79</v>
      </c>
      <c r="M56" s="45">
        <v>0</v>
      </c>
      <c r="N56" s="246">
        <v>121</v>
      </c>
      <c r="O56" s="325">
        <v>43846517.929675721</v>
      </c>
      <c r="P56" s="329">
        <v>0</v>
      </c>
      <c r="Q56" s="329">
        <v>0</v>
      </c>
      <c r="R56" s="329">
        <f t="shared" si="3"/>
        <v>43846517.929675721</v>
      </c>
      <c r="S56" s="330">
        <f t="shared" si="4"/>
        <v>14218.386443199997</v>
      </c>
      <c r="T56" s="331">
        <f>S56*102%</f>
        <v>14502.754172063998</v>
      </c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</row>
    <row r="57" spans="1:124" x14ac:dyDescent="0.2">
      <c r="A57" s="157">
        <f t="shared" si="1"/>
        <v>50</v>
      </c>
      <c r="B57" s="295" t="s">
        <v>1387</v>
      </c>
      <c r="C57" s="295" t="s">
        <v>1388</v>
      </c>
      <c r="D57" s="291" t="s">
        <v>175</v>
      </c>
      <c r="E57" s="52">
        <v>1957</v>
      </c>
      <c r="F57" s="52" t="s">
        <v>1675</v>
      </c>
      <c r="G57" s="157" t="s">
        <v>114</v>
      </c>
      <c r="H57" s="157" t="s">
        <v>104</v>
      </c>
      <c r="I57" s="98">
        <v>3</v>
      </c>
      <c r="J57" s="98">
        <v>2</v>
      </c>
      <c r="K57" s="298">
        <v>1148</v>
      </c>
      <c r="L57" s="298">
        <v>1003</v>
      </c>
      <c r="M57" s="157">
        <v>0</v>
      </c>
      <c r="N57" s="157">
        <v>15</v>
      </c>
      <c r="O57" s="103">
        <v>19743576.508820001</v>
      </c>
      <c r="P57" s="296">
        <v>0</v>
      </c>
      <c r="Q57" s="296">
        <v>0</v>
      </c>
      <c r="R57" s="296">
        <f t="shared" si="3"/>
        <v>19743576.508820001</v>
      </c>
      <c r="S57" s="297">
        <f t="shared" si="4"/>
        <v>19684.522940000003</v>
      </c>
      <c r="T57" s="297">
        <v>39008.01</v>
      </c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</row>
    <row r="58" spans="1:124" x14ac:dyDescent="0.2">
      <c r="A58" s="157">
        <f t="shared" si="1"/>
        <v>51</v>
      </c>
      <c r="B58" s="295" t="s">
        <v>1385</v>
      </c>
      <c r="C58" s="295" t="s">
        <v>1386</v>
      </c>
      <c r="D58" s="291" t="s">
        <v>175</v>
      </c>
      <c r="E58" s="52">
        <v>1963</v>
      </c>
      <c r="F58" s="52" t="s">
        <v>1675</v>
      </c>
      <c r="G58" s="157" t="s">
        <v>114</v>
      </c>
      <c r="H58" s="157" t="s">
        <v>1176</v>
      </c>
      <c r="I58" s="98">
        <v>5</v>
      </c>
      <c r="J58" s="98">
        <v>3</v>
      </c>
      <c r="K58" s="298">
        <v>3362.42</v>
      </c>
      <c r="L58" s="298">
        <v>2459.8000000000002</v>
      </c>
      <c r="M58" s="157">
        <v>0</v>
      </c>
      <c r="N58" s="157">
        <v>60</v>
      </c>
      <c r="O58" s="103">
        <v>35710657.432929359</v>
      </c>
      <c r="P58" s="296">
        <v>0</v>
      </c>
      <c r="Q58" s="296">
        <v>0</v>
      </c>
      <c r="R58" s="296">
        <f t="shared" si="3"/>
        <v>35710657.432929359</v>
      </c>
      <c r="S58" s="297">
        <f t="shared" si="4"/>
        <v>14517.707713199999</v>
      </c>
      <c r="T58" s="297">
        <v>35863.819999999992</v>
      </c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</row>
    <row r="59" spans="1:124" x14ac:dyDescent="0.2">
      <c r="A59" s="157">
        <f t="shared" si="1"/>
        <v>52</v>
      </c>
      <c r="B59" s="295" t="s">
        <v>1383</v>
      </c>
      <c r="C59" s="295" t="s">
        <v>1384</v>
      </c>
      <c r="D59" s="291" t="s">
        <v>175</v>
      </c>
      <c r="E59" s="52">
        <v>1940</v>
      </c>
      <c r="F59" s="52" t="s">
        <v>1675</v>
      </c>
      <c r="G59" s="157" t="s">
        <v>114</v>
      </c>
      <c r="H59" s="157" t="s">
        <v>104</v>
      </c>
      <c r="I59" s="98">
        <v>4</v>
      </c>
      <c r="J59" s="98">
        <v>6</v>
      </c>
      <c r="K59" s="298">
        <v>3993.3</v>
      </c>
      <c r="L59" s="298">
        <v>3376.86</v>
      </c>
      <c r="M59" s="157">
        <v>0</v>
      </c>
      <c r="N59" s="157">
        <v>56</v>
      </c>
      <c r="O59" s="103">
        <v>49024266.468396552</v>
      </c>
      <c r="P59" s="296">
        <v>0</v>
      </c>
      <c r="Q59" s="296">
        <v>0</v>
      </c>
      <c r="R59" s="296">
        <f t="shared" si="3"/>
        <v>49024266.468396552</v>
      </c>
      <c r="S59" s="297">
        <f t="shared" si="4"/>
        <v>14517.707713199999</v>
      </c>
      <c r="T59" s="297">
        <v>29234.32</v>
      </c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</row>
    <row r="60" spans="1:124" x14ac:dyDescent="0.2">
      <c r="A60" s="157">
        <f t="shared" si="1"/>
        <v>53</v>
      </c>
      <c r="B60" s="99" t="s">
        <v>1381</v>
      </c>
      <c r="C60" s="295" t="s">
        <v>1382</v>
      </c>
      <c r="D60" s="291" t="s">
        <v>175</v>
      </c>
      <c r="E60" s="44" t="s">
        <v>128</v>
      </c>
      <c r="F60" s="52" t="s">
        <v>1675</v>
      </c>
      <c r="G60" s="157" t="s">
        <v>114</v>
      </c>
      <c r="H60" s="157" t="s">
        <v>1176</v>
      </c>
      <c r="I60" s="98">
        <v>5</v>
      </c>
      <c r="J60" s="98">
        <v>6</v>
      </c>
      <c r="K60" s="298">
        <v>4625.8999999999996</v>
      </c>
      <c r="L60" s="298">
        <v>2974.3</v>
      </c>
      <c r="M60" s="157">
        <v>0</v>
      </c>
      <c r="N60" s="157">
        <v>96</v>
      </c>
      <c r="O60" s="103">
        <v>52848543.101922408</v>
      </c>
      <c r="P60" s="296">
        <v>0</v>
      </c>
      <c r="Q60" s="296">
        <v>0</v>
      </c>
      <c r="R60" s="296">
        <f t="shared" si="3"/>
        <v>52848543.101922408</v>
      </c>
      <c r="S60" s="297">
        <f t="shared" si="4"/>
        <v>17768.396968000001</v>
      </c>
      <c r="T60" s="297">
        <v>29234.32</v>
      </c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</row>
    <row r="61" spans="1:124" x14ac:dyDescent="0.2">
      <c r="A61" s="157">
        <f t="shared" si="1"/>
        <v>54</v>
      </c>
      <c r="B61" s="99" t="s">
        <v>1379</v>
      </c>
      <c r="C61" s="295" t="s">
        <v>1380</v>
      </c>
      <c r="D61" s="291" t="s">
        <v>175</v>
      </c>
      <c r="E61" s="44" t="s">
        <v>115</v>
      </c>
      <c r="F61" s="52" t="s">
        <v>1675</v>
      </c>
      <c r="G61" s="102" t="s">
        <v>114</v>
      </c>
      <c r="H61" s="102" t="s">
        <v>104</v>
      </c>
      <c r="I61" s="98">
        <v>5</v>
      </c>
      <c r="J61" s="98">
        <v>4</v>
      </c>
      <c r="K61" s="298">
        <v>3939.5</v>
      </c>
      <c r="L61" s="298">
        <v>3939.5</v>
      </c>
      <c r="M61" s="98">
        <v>3055</v>
      </c>
      <c r="N61" s="98">
        <v>72</v>
      </c>
      <c r="O61" s="103">
        <v>33550910.640348867</v>
      </c>
      <c r="P61" s="296">
        <v>0</v>
      </c>
      <c r="Q61" s="296">
        <v>0</v>
      </c>
      <c r="R61" s="296">
        <f t="shared" si="3"/>
        <v>33550910.640348867</v>
      </c>
      <c r="S61" s="297">
        <f t="shared" si="4"/>
        <v>8516.540332618064</v>
      </c>
      <c r="T61" s="297">
        <v>35863.819999999992</v>
      </c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</row>
    <row r="62" spans="1:124" s="1" customFormat="1" ht="12.75" customHeight="1" x14ac:dyDescent="0.2">
      <c r="A62" s="78">
        <v>55</v>
      </c>
      <c r="B62" s="100" t="s">
        <v>1377</v>
      </c>
      <c r="C62" s="109" t="s">
        <v>1378</v>
      </c>
      <c r="D62" s="165" t="s">
        <v>175</v>
      </c>
      <c r="E62" s="89" t="s">
        <v>115</v>
      </c>
      <c r="F62" s="52" t="s">
        <v>1675</v>
      </c>
      <c r="G62" s="105" t="s">
        <v>114</v>
      </c>
      <c r="H62" s="105" t="s">
        <v>104</v>
      </c>
      <c r="I62" s="104">
        <v>5</v>
      </c>
      <c r="J62" s="104">
        <v>5</v>
      </c>
      <c r="K62" s="327">
        <v>3789.8</v>
      </c>
      <c r="L62" s="327">
        <v>3786.3</v>
      </c>
      <c r="M62" s="104">
        <v>2934.1</v>
      </c>
      <c r="N62" s="104">
        <v>120</v>
      </c>
      <c r="O62" s="328">
        <v>109615472.7128118</v>
      </c>
      <c r="P62" s="29">
        <v>0</v>
      </c>
      <c r="Q62" s="29">
        <v>0</v>
      </c>
      <c r="R62" s="29">
        <f t="shared" si="3"/>
        <v>109615472.7128118</v>
      </c>
      <c r="S62" s="150">
        <v>33176.579999999994</v>
      </c>
      <c r="T62" s="150">
        <v>29138.720000000001</v>
      </c>
    </row>
    <row r="63" spans="1:124" s="1" customFormat="1" ht="12.75" customHeight="1" x14ac:dyDescent="0.2">
      <c r="A63" s="321"/>
      <c r="B63" s="321"/>
      <c r="C63" s="322"/>
      <c r="D63" s="322"/>
      <c r="E63" s="321"/>
      <c r="F63" s="321"/>
      <c r="G63" s="321"/>
      <c r="H63" s="321"/>
      <c r="I63" s="321"/>
      <c r="J63" s="321"/>
      <c r="K63" s="321"/>
      <c r="L63" s="321"/>
      <c r="M63" s="321"/>
      <c r="N63" s="321"/>
      <c r="O63" s="321"/>
      <c r="P63" s="321"/>
      <c r="Q63" s="321"/>
      <c r="R63" s="321"/>
      <c r="S63" s="321"/>
      <c r="T63" s="321"/>
    </row>
    <row r="64" spans="1:124" s="1" customFormat="1" ht="12.75" customHeight="1" x14ac:dyDescent="0.2">
      <c r="A64" s="78">
        <v>1</v>
      </c>
      <c r="B64" s="65" t="s">
        <v>202</v>
      </c>
      <c r="C64" s="265" t="s">
        <v>203</v>
      </c>
      <c r="D64" s="265">
        <v>2025</v>
      </c>
      <c r="E64" s="111" t="s">
        <v>42</v>
      </c>
      <c r="F64" s="346" t="s">
        <v>1675</v>
      </c>
      <c r="G64" s="89" t="s">
        <v>114</v>
      </c>
      <c r="H64" s="137" t="s">
        <v>1100</v>
      </c>
      <c r="I64" s="89">
        <v>3</v>
      </c>
      <c r="J64" s="91">
        <v>3</v>
      </c>
      <c r="K64" s="29">
        <v>1979.68</v>
      </c>
      <c r="L64" s="29">
        <v>1221.3</v>
      </c>
      <c r="M64" s="29">
        <v>0</v>
      </c>
      <c r="N64" s="95">
        <v>19</v>
      </c>
      <c r="O64" s="213">
        <v>24653339.098741565</v>
      </c>
      <c r="P64" s="94">
        <v>0</v>
      </c>
      <c r="Q64" s="94">
        <v>0</v>
      </c>
      <c r="R64" s="94">
        <f t="shared" ref="R64:R101" si="5">O64</f>
        <v>24653339.098741565</v>
      </c>
      <c r="S64" s="151">
        <f t="shared" ref="S64:S101" si="6">R64/L64</f>
        <v>20186.14517214572</v>
      </c>
      <c r="T64" s="256">
        <f t="shared" ref="T64:T101" si="7">S64*102%</f>
        <v>20589.868075588634</v>
      </c>
    </row>
    <row r="65" spans="1:20" s="1" customFormat="1" ht="12.75" customHeight="1" x14ac:dyDescent="0.2">
      <c r="A65" s="78">
        <v>2</v>
      </c>
      <c r="B65" s="65" t="s">
        <v>191</v>
      </c>
      <c r="C65" s="265" t="s">
        <v>200</v>
      </c>
      <c r="D65" s="265">
        <v>2025</v>
      </c>
      <c r="E65" s="111" t="s">
        <v>59</v>
      </c>
      <c r="F65" s="52" t="s">
        <v>1675</v>
      </c>
      <c r="G65" s="89" t="s">
        <v>114</v>
      </c>
      <c r="H65" s="137" t="s">
        <v>1100</v>
      </c>
      <c r="I65" s="89">
        <v>2</v>
      </c>
      <c r="J65" s="91">
        <v>3</v>
      </c>
      <c r="K65" s="29">
        <v>755.1</v>
      </c>
      <c r="L65" s="29">
        <v>487.9</v>
      </c>
      <c r="M65" s="29">
        <v>0</v>
      </c>
      <c r="N65" s="95">
        <v>16</v>
      </c>
      <c r="O65" s="213">
        <v>9403406.789713366</v>
      </c>
      <c r="P65" s="94">
        <v>0</v>
      </c>
      <c r="Q65" s="94">
        <v>0</v>
      </c>
      <c r="R65" s="94">
        <f t="shared" si="5"/>
        <v>9403406.789713366</v>
      </c>
      <c r="S65" s="151">
        <f t="shared" si="6"/>
        <v>19273.22563991262</v>
      </c>
      <c r="T65" s="256">
        <f t="shared" si="7"/>
        <v>19658.690152710871</v>
      </c>
    </row>
    <row r="66" spans="1:20" s="1" customFormat="1" ht="12.75" customHeight="1" x14ac:dyDescent="0.2">
      <c r="A66" s="78">
        <v>3</v>
      </c>
      <c r="B66" s="65" t="s">
        <v>211</v>
      </c>
      <c r="C66" s="265" t="s">
        <v>212</v>
      </c>
      <c r="D66" s="265">
        <v>2025</v>
      </c>
      <c r="E66" s="111" t="s">
        <v>58</v>
      </c>
      <c r="F66" s="346" t="s">
        <v>1675</v>
      </c>
      <c r="G66" s="89" t="s">
        <v>114</v>
      </c>
      <c r="H66" s="137" t="s">
        <v>1100</v>
      </c>
      <c r="I66" s="89">
        <v>4</v>
      </c>
      <c r="J66" s="91">
        <v>4</v>
      </c>
      <c r="K66" s="29">
        <v>3830.3</v>
      </c>
      <c r="L66" s="29">
        <v>1198</v>
      </c>
      <c r="M66" s="29">
        <v>0</v>
      </c>
      <c r="N66" s="95">
        <v>48</v>
      </c>
      <c r="O66" s="213">
        <v>47699468.979789577</v>
      </c>
      <c r="P66" s="94">
        <v>0</v>
      </c>
      <c r="Q66" s="94">
        <v>0</v>
      </c>
      <c r="R66" s="94">
        <f t="shared" si="5"/>
        <v>47699468.979789577</v>
      </c>
      <c r="S66" s="151">
        <f t="shared" si="6"/>
        <v>39815.917345400318</v>
      </c>
      <c r="T66" s="256">
        <f t="shared" si="7"/>
        <v>40612.235692308328</v>
      </c>
    </row>
    <row r="67" spans="1:20" s="1" customFormat="1" ht="12.75" customHeight="1" x14ac:dyDescent="0.2">
      <c r="A67" s="78">
        <v>4</v>
      </c>
      <c r="B67" s="65" t="s">
        <v>229</v>
      </c>
      <c r="C67" s="265" t="s">
        <v>230</v>
      </c>
      <c r="D67" s="265">
        <v>2025</v>
      </c>
      <c r="E67" s="165" t="s">
        <v>43</v>
      </c>
      <c r="F67" s="346" t="s">
        <v>1675</v>
      </c>
      <c r="G67" s="89" t="s">
        <v>114</v>
      </c>
      <c r="H67" s="137" t="s">
        <v>1100</v>
      </c>
      <c r="I67" s="89">
        <v>3</v>
      </c>
      <c r="J67" s="91">
        <v>4</v>
      </c>
      <c r="K67" s="29">
        <v>3415.77</v>
      </c>
      <c r="L67" s="29">
        <v>2770.7</v>
      </c>
      <c r="M67" s="29">
        <v>0</v>
      </c>
      <c r="N67" s="95">
        <v>39</v>
      </c>
      <c r="O67" s="213">
        <v>42537246.470797539</v>
      </c>
      <c r="P67" s="94">
        <v>0</v>
      </c>
      <c r="Q67" s="94">
        <v>0</v>
      </c>
      <c r="R67" s="94">
        <f t="shared" si="5"/>
        <v>42537246.470797539</v>
      </c>
      <c r="S67" s="151">
        <f t="shared" si="6"/>
        <v>15352.526968202093</v>
      </c>
      <c r="T67" s="256">
        <f t="shared" si="7"/>
        <v>15659.577507566135</v>
      </c>
    </row>
    <row r="68" spans="1:20" s="1" customFormat="1" ht="12.75" customHeight="1" x14ac:dyDescent="0.2">
      <c r="A68" s="78">
        <v>5</v>
      </c>
      <c r="B68" s="65" t="s">
        <v>294</v>
      </c>
      <c r="C68" s="265" t="s">
        <v>295</v>
      </c>
      <c r="D68" s="265" t="s">
        <v>168</v>
      </c>
      <c r="E68" s="165" t="s">
        <v>123</v>
      </c>
      <c r="F68" s="346" t="s">
        <v>1675</v>
      </c>
      <c r="G68" s="89" t="s">
        <v>114</v>
      </c>
      <c r="H68" s="137" t="s">
        <v>1100</v>
      </c>
      <c r="I68" s="89">
        <v>2</v>
      </c>
      <c r="J68" s="91">
        <v>1</v>
      </c>
      <c r="K68" s="29">
        <v>495.24</v>
      </c>
      <c r="L68" s="29">
        <v>412.7</v>
      </c>
      <c r="M68" s="29">
        <v>0</v>
      </c>
      <c r="N68" s="126">
        <v>9</v>
      </c>
      <c r="O68" s="213">
        <v>4910101.5697906604</v>
      </c>
      <c r="P68" s="94">
        <v>0</v>
      </c>
      <c r="Q68" s="94">
        <v>0</v>
      </c>
      <c r="R68" s="94">
        <f t="shared" si="5"/>
        <v>4910101.5697906604</v>
      </c>
      <c r="S68" s="151">
        <f t="shared" si="6"/>
        <v>11897.5080440772</v>
      </c>
      <c r="T68" s="256">
        <f t="shared" si="7"/>
        <v>12135.458204958744</v>
      </c>
    </row>
    <row r="69" spans="1:20" s="1" customFormat="1" ht="12.75" customHeight="1" x14ac:dyDescent="0.2">
      <c r="A69" s="78">
        <v>6</v>
      </c>
      <c r="B69" s="65" t="s">
        <v>221</v>
      </c>
      <c r="C69" s="265" t="s">
        <v>222</v>
      </c>
      <c r="D69" s="265" t="s">
        <v>168</v>
      </c>
      <c r="E69" s="165" t="s">
        <v>62</v>
      </c>
      <c r="F69" s="346" t="s">
        <v>1675</v>
      </c>
      <c r="G69" s="89" t="s">
        <v>114</v>
      </c>
      <c r="H69" s="137" t="s">
        <v>1100</v>
      </c>
      <c r="I69" s="89">
        <v>5</v>
      </c>
      <c r="J69" s="91">
        <v>5</v>
      </c>
      <c r="K69" s="29">
        <v>2742.3</v>
      </c>
      <c r="L69" s="29">
        <v>2567.8000000000002</v>
      </c>
      <c r="M69" s="29">
        <v>0</v>
      </c>
      <c r="N69" s="95">
        <v>60</v>
      </c>
      <c r="O69" s="213">
        <v>26669948.07102387</v>
      </c>
      <c r="P69" s="94">
        <v>0</v>
      </c>
      <c r="Q69" s="94">
        <v>0</v>
      </c>
      <c r="R69" s="94">
        <f t="shared" si="5"/>
        <v>26669948.07102387</v>
      </c>
      <c r="S69" s="151">
        <f t="shared" si="6"/>
        <v>10386.302699207052</v>
      </c>
      <c r="T69" s="256">
        <f t="shared" si="7"/>
        <v>10594.028753191193</v>
      </c>
    </row>
    <row r="70" spans="1:20" s="1" customFormat="1" ht="12.75" customHeight="1" x14ac:dyDescent="0.2">
      <c r="A70" s="78">
        <v>7</v>
      </c>
      <c r="B70" s="65" t="s">
        <v>204</v>
      </c>
      <c r="C70" s="265" t="s">
        <v>205</v>
      </c>
      <c r="D70" s="265" t="s">
        <v>168</v>
      </c>
      <c r="E70" s="111" t="s">
        <v>58</v>
      </c>
      <c r="F70" s="346" t="s">
        <v>1675</v>
      </c>
      <c r="G70" s="89" t="s">
        <v>114</v>
      </c>
      <c r="H70" s="137" t="s">
        <v>1100</v>
      </c>
      <c r="I70" s="89">
        <v>5</v>
      </c>
      <c r="J70" s="91">
        <v>3</v>
      </c>
      <c r="K70" s="29">
        <v>6453.03</v>
      </c>
      <c r="L70" s="29">
        <v>3110.3</v>
      </c>
      <c r="M70" s="29">
        <v>0</v>
      </c>
      <c r="N70" s="95">
        <v>110</v>
      </c>
      <c r="O70" s="213">
        <v>62758259.490485787</v>
      </c>
      <c r="P70" s="94">
        <v>0</v>
      </c>
      <c r="Q70" s="94">
        <v>0</v>
      </c>
      <c r="R70" s="94">
        <f t="shared" si="5"/>
        <v>62758259.490485787</v>
      </c>
      <c r="S70" s="151">
        <f t="shared" si="6"/>
        <v>20177.558271062528</v>
      </c>
      <c r="T70" s="256">
        <f t="shared" si="7"/>
        <v>20581.109436483777</v>
      </c>
    </row>
    <row r="71" spans="1:20" s="1" customFormat="1" ht="12.75" customHeight="1" x14ac:dyDescent="0.2">
      <c r="A71" s="78">
        <v>8</v>
      </c>
      <c r="B71" s="65" t="s">
        <v>243</v>
      </c>
      <c r="C71" s="265" t="s">
        <v>244</v>
      </c>
      <c r="D71" s="265" t="s">
        <v>168</v>
      </c>
      <c r="E71" s="165" t="s">
        <v>58</v>
      </c>
      <c r="F71" s="346" t="s">
        <v>1675</v>
      </c>
      <c r="G71" s="89" t="s">
        <v>114</v>
      </c>
      <c r="H71" s="137" t="s">
        <v>1100</v>
      </c>
      <c r="I71" s="89">
        <v>5</v>
      </c>
      <c r="J71" s="89">
        <v>2</v>
      </c>
      <c r="K71" s="29">
        <v>2712</v>
      </c>
      <c r="L71" s="29">
        <v>2260</v>
      </c>
      <c r="M71" s="29">
        <v>0</v>
      </c>
      <c r="N71" s="30">
        <v>44</v>
      </c>
      <c r="O71" s="213">
        <v>26375268.631665658</v>
      </c>
      <c r="P71" s="94">
        <v>0</v>
      </c>
      <c r="Q71" s="94">
        <v>0</v>
      </c>
      <c r="R71" s="94">
        <f t="shared" si="5"/>
        <v>26375268.631665658</v>
      </c>
      <c r="S71" s="151">
        <f t="shared" si="6"/>
        <v>11670.472845869761</v>
      </c>
      <c r="T71" s="256">
        <f t="shared" si="7"/>
        <v>11903.882302787157</v>
      </c>
    </row>
    <row r="72" spans="1:20" s="1" customFormat="1" ht="12.75" customHeight="1" x14ac:dyDescent="0.2">
      <c r="A72" s="78">
        <v>9</v>
      </c>
      <c r="B72" s="65" t="s">
        <v>198</v>
      </c>
      <c r="C72" s="265" t="s">
        <v>199</v>
      </c>
      <c r="D72" s="265" t="s">
        <v>168</v>
      </c>
      <c r="E72" s="111" t="s">
        <v>54</v>
      </c>
      <c r="F72" s="346" t="s">
        <v>1675</v>
      </c>
      <c r="G72" s="89" t="s">
        <v>114</v>
      </c>
      <c r="H72" s="137" t="s">
        <v>1100</v>
      </c>
      <c r="I72" s="89">
        <v>3</v>
      </c>
      <c r="J72" s="91">
        <v>3</v>
      </c>
      <c r="K72" s="29">
        <v>1080.5999999999999</v>
      </c>
      <c r="L72" s="29">
        <v>571.29999999999995</v>
      </c>
      <c r="M72" s="29">
        <v>0</v>
      </c>
      <c r="N72" s="95">
        <v>18</v>
      </c>
      <c r="O72" s="213">
        <v>13456921.436848447</v>
      </c>
      <c r="P72" s="94">
        <v>0</v>
      </c>
      <c r="Q72" s="94">
        <v>0</v>
      </c>
      <c r="R72" s="94">
        <f t="shared" si="5"/>
        <v>13456921.436848447</v>
      </c>
      <c r="S72" s="151">
        <f t="shared" si="6"/>
        <v>23554.912369767982</v>
      </c>
      <c r="T72" s="256">
        <f t="shared" si="7"/>
        <v>24026.010617163342</v>
      </c>
    </row>
    <row r="73" spans="1:20" s="1" customFormat="1" ht="12.75" customHeight="1" x14ac:dyDescent="0.2">
      <c r="A73" s="78">
        <v>10</v>
      </c>
      <c r="B73" s="65" t="s">
        <v>235</v>
      </c>
      <c r="C73" s="265" t="s">
        <v>236</v>
      </c>
      <c r="D73" s="265" t="s">
        <v>168</v>
      </c>
      <c r="E73" s="165" t="s">
        <v>57</v>
      </c>
      <c r="F73" s="346" t="s">
        <v>1675</v>
      </c>
      <c r="G73" s="89" t="s">
        <v>114</v>
      </c>
      <c r="H73" s="137" t="s">
        <v>1101</v>
      </c>
      <c r="I73" s="89">
        <v>4</v>
      </c>
      <c r="J73" s="91">
        <v>3</v>
      </c>
      <c r="K73" s="29">
        <v>2534.1</v>
      </c>
      <c r="L73" s="29">
        <v>1998.2</v>
      </c>
      <c r="M73" s="29">
        <v>0</v>
      </c>
      <c r="N73" s="95">
        <v>48</v>
      </c>
      <c r="O73" s="213">
        <v>29763890.959455859</v>
      </c>
      <c r="P73" s="94">
        <v>0</v>
      </c>
      <c r="Q73" s="94">
        <v>0</v>
      </c>
      <c r="R73" s="94">
        <f t="shared" si="5"/>
        <v>29763890.959455859</v>
      </c>
      <c r="S73" s="151">
        <f t="shared" si="6"/>
        <v>14895.351295894234</v>
      </c>
      <c r="T73" s="256">
        <f t="shared" si="7"/>
        <v>15193.258321812118</v>
      </c>
    </row>
    <row r="74" spans="1:20" s="1" customFormat="1" ht="12.75" customHeight="1" x14ac:dyDescent="0.2">
      <c r="A74" s="78">
        <v>11</v>
      </c>
      <c r="B74" s="65" t="s">
        <v>267</v>
      </c>
      <c r="C74" s="265" t="s">
        <v>268</v>
      </c>
      <c r="D74" s="265" t="s">
        <v>168</v>
      </c>
      <c r="E74" s="111" t="s">
        <v>55</v>
      </c>
      <c r="F74" s="346" t="s">
        <v>1675</v>
      </c>
      <c r="G74" s="89" t="s">
        <v>114</v>
      </c>
      <c r="H74" s="137" t="s">
        <v>1100</v>
      </c>
      <c r="I74" s="89">
        <v>2</v>
      </c>
      <c r="J74" s="91">
        <v>2</v>
      </c>
      <c r="K74" s="29">
        <v>744.6</v>
      </c>
      <c r="L74" s="29">
        <v>620.5</v>
      </c>
      <c r="M74" s="29">
        <v>0</v>
      </c>
      <c r="N74" s="126">
        <v>16</v>
      </c>
      <c r="O74" s="213">
        <v>9272648.2527090088</v>
      </c>
      <c r="P74" s="94">
        <v>0</v>
      </c>
      <c r="Q74" s="94">
        <v>0</v>
      </c>
      <c r="R74" s="94">
        <f t="shared" si="5"/>
        <v>9272648.2527090088</v>
      </c>
      <c r="S74" s="151">
        <f t="shared" si="6"/>
        <v>14943.832800497999</v>
      </c>
      <c r="T74" s="256">
        <f t="shared" si="7"/>
        <v>15242.709456507961</v>
      </c>
    </row>
    <row r="75" spans="1:20" s="1" customFormat="1" ht="12.75" customHeight="1" x14ac:dyDescent="0.2">
      <c r="A75" s="78">
        <v>12</v>
      </c>
      <c r="B75" s="65" t="s">
        <v>271</v>
      </c>
      <c r="C75" s="265" t="s">
        <v>272</v>
      </c>
      <c r="D75" s="265" t="s">
        <v>168</v>
      </c>
      <c r="E75" s="165" t="s">
        <v>60</v>
      </c>
      <c r="F75" s="346" t="s">
        <v>1675</v>
      </c>
      <c r="G75" s="89" t="s">
        <v>114</v>
      </c>
      <c r="H75" s="137" t="s">
        <v>1100</v>
      </c>
      <c r="I75" s="89">
        <v>3</v>
      </c>
      <c r="J75" s="91">
        <v>2</v>
      </c>
      <c r="K75" s="29">
        <v>1025</v>
      </c>
      <c r="L75" s="29">
        <v>944.1</v>
      </c>
      <c r="M75" s="29">
        <v>0</v>
      </c>
      <c r="N75" s="126">
        <v>25</v>
      </c>
      <c r="O75" s="213">
        <v>12764523.850425374</v>
      </c>
      <c r="P75" s="94">
        <v>0</v>
      </c>
      <c r="Q75" s="94">
        <v>0</v>
      </c>
      <c r="R75" s="94">
        <f t="shared" si="5"/>
        <v>12764523.850425374</v>
      </c>
      <c r="S75" s="151">
        <f t="shared" si="6"/>
        <v>13520.30913083929</v>
      </c>
      <c r="T75" s="256">
        <f t="shared" si="7"/>
        <v>13790.715313456076</v>
      </c>
    </row>
    <row r="76" spans="1:20" s="1" customFormat="1" ht="12.75" customHeight="1" x14ac:dyDescent="0.2">
      <c r="A76" s="78">
        <v>13</v>
      </c>
      <c r="B76" s="65" t="s">
        <v>227</v>
      </c>
      <c r="C76" s="265" t="s">
        <v>228</v>
      </c>
      <c r="D76" s="265" t="s">
        <v>168</v>
      </c>
      <c r="E76" s="165" t="s">
        <v>42</v>
      </c>
      <c r="F76" s="346" t="s">
        <v>1675</v>
      </c>
      <c r="G76" s="89" t="s">
        <v>114</v>
      </c>
      <c r="H76" s="137" t="s">
        <v>1100</v>
      </c>
      <c r="I76" s="89">
        <v>5</v>
      </c>
      <c r="J76" s="91">
        <v>3</v>
      </c>
      <c r="K76" s="29">
        <v>3811.6</v>
      </c>
      <c r="L76" s="29">
        <v>1607.4</v>
      </c>
      <c r="M76" s="29">
        <v>0</v>
      </c>
      <c r="N76" s="95">
        <v>42</v>
      </c>
      <c r="O76" s="213">
        <v>37069311.916097648</v>
      </c>
      <c r="P76" s="94">
        <v>0</v>
      </c>
      <c r="Q76" s="94">
        <v>0</v>
      </c>
      <c r="R76" s="94">
        <f t="shared" si="5"/>
        <v>37069311.916097648</v>
      </c>
      <c r="S76" s="151">
        <f t="shared" si="6"/>
        <v>23061.659771119601</v>
      </c>
      <c r="T76" s="256">
        <f t="shared" si="7"/>
        <v>23522.892966541993</v>
      </c>
    </row>
    <row r="77" spans="1:20" s="1" customFormat="1" ht="12.75" customHeight="1" x14ac:dyDescent="0.2">
      <c r="A77" s="78">
        <v>14</v>
      </c>
      <c r="B77" s="65" t="s">
        <v>263</v>
      </c>
      <c r="C77" s="265" t="s">
        <v>264</v>
      </c>
      <c r="D77" s="265" t="s">
        <v>168</v>
      </c>
      <c r="E77" s="111" t="s">
        <v>46</v>
      </c>
      <c r="F77" s="346" t="s">
        <v>1675</v>
      </c>
      <c r="G77" s="89" t="s">
        <v>114</v>
      </c>
      <c r="H77" s="137" t="s">
        <v>1100</v>
      </c>
      <c r="I77" s="89">
        <v>2</v>
      </c>
      <c r="J77" s="91">
        <v>2</v>
      </c>
      <c r="K77" s="29">
        <v>418.3</v>
      </c>
      <c r="L77" s="29">
        <v>374.7</v>
      </c>
      <c r="M77" s="29">
        <v>0</v>
      </c>
      <c r="N77" s="126">
        <v>8</v>
      </c>
      <c r="O77" s="213">
        <v>4147273.012364577</v>
      </c>
      <c r="P77" s="94">
        <v>0</v>
      </c>
      <c r="Q77" s="94">
        <v>0</v>
      </c>
      <c r="R77" s="94">
        <f t="shared" si="5"/>
        <v>4147273.012364577</v>
      </c>
      <c r="S77" s="151">
        <f t="shared" si="6"/>
        <v>11068.249299078136</v>
      </c>
      <c r="T77" s="256">
        <f t="shared" si="7"/>
        <v>11289.614285059699</v>
      </c>
    </row>
    <row r="78" spans="1:20" s="1" customFormat="1" ht="12.75" customHeight="1" x14ac:dyDescent="0.2">
      <c r="A78" s="78">
        <v>15</v>
      </c>
      <c r="B78" s="348" t="s">
        <v>189</v>
      </c>
      <c r="C78" s="642" t="s">
        <v>289</v>
      </c>
      <c r="D78" s="265" t="s">
        <v>168</v>
      </c>
      <c r="E78" s="165" t="s">
        <v>57</v>
      </c>
      <c r="F78" s="52" t="s">
        <v>1675</v>
      </c>
      <c r="G78" s="89" t="s">
        <v>114</v>
      </c>
      <c r="H78" s="137" t="s">
        <v>1100</v>
      </c>
      <c r="I78" s="89">
        <v>2</v>
      </c>
      <c r="J78" s="91">
        <v>2</v>
      </c>
      <c r="K78" s="29">
        <v>2845.91</v>
      </c>
      <c r="L78" s="29">
        <v>1103.2</v>
      </c>
      <c r="M78" s="29">
        <v>0</v>
      </c>
      <c r="N78" s="126">
        <v>20</v>
      </c>
      <c r="O78" s="213">
        <v>32186290.647872671</v>
      </c>
      <c r="P78" s="94">
        <v>0</v>
      </c>
      <c r="Q78" s="94">
        <v>0</v>
      </c>
      <c r="R78" s="94">
        <f t="shared" si="5"/>
        <v>32186290.647872671</v>
      </c>
      <c r="S78" s="151">
        <f t="shared" si="6"/>
        <v>29175.390362466162</v>
      </c>
      <c r="T78" s="256">
        <f t="shared" si="7"/>
        <v>29758.898169715485</v>
      </c>
    </row>
    <row r="79" spans="1:20" s="1" customFormat="1" ht="12.75" customHeight="1" x14ac:dyDescent="0.2">
      <c r="A79" s="78">
        <v>16</v>
      </c>
      <c r="B79" s="65" t="s">
        <v>269</v>
      </c>
      <c r="C79" s="265" t="s">
        <v>270</v>
      </c>
      <c r="D79" s="265" t="s">
        <v>168</v>
      </c>
      <c r="E79" s="165" t="s">
        <v>57</v>
      </c>
      <c r="F79" s="346" t="s">
        <v>1675</v>
      </c>
      <c r="G79" s="89" t="s">
        <v>114</v>
      </c>
      <c r="H79" s="137" t="s">
        <v>1100</v>
      </c>
      <c r="I79" s="89">
        <v>2</v>
      </c>
      <c r="J79" s="91">
        <v>2</v>
      </c>
      <c r="K79" s="29">
        <v>768.24</v>
      </c>
      <c r="L79" s="29">
        <v>638.1</v>
      </c>
      <c r="M79" s="29">
        <v>0</v>
      </c>
      <c r="N79" s="126">
        <v>16</v>
      </c>
      <c r="O79" s="213">
        <v>9567041.7588788178</v>
      </c>
      <c r="P79" s="94">
        <v>0</v>
      </c>
      <c r="Q79" s="94">
        <v>0</v>
      </c>
      <c r="R79" s="94">
        <f t="shared" si="5"/>
        <v>9567041.7588788178</v>
      </c>
      <c r="S79" s="151">
        <f t="shared" si="6"/>
        <v>14993.01325635295</v>
      </c>
      <c r="T79" s="256">
        <f t="shared" si="7"/>
        <v>15292.873521480009</v>
      </c>
    </row>
    <row r="80" spans="1:20" s="1" customFormat="1" ht="12.75" customHeight="1" x14ac:dyDescent="0.2">
      <c r="A80" s="78">
        <v>17</v>
      </c>
      <c r="B80" s="65" t="s">
        <v>237</v>
      </c>
      <c r="C80" s="265" t="s">
        <v>238</v>
      </c>
      <c r="D80" s="265" t="s">
        <v>168</v>
      </c>
      <c r="E80" s="165" t="s">
        <v>55</v>
      </c>
      <c r="F80" s="346" t="s">
        <v>1675</v>
      </c>
      <c r="G80" s="89" t="s">
        <v>114</v>
      </c>
      <c r="H80" s="137" t="s">
        <v>1101</v>
      </c>
      <c r="I80" s="89">
        <v>4</v>
      </c>
      <c r="J80" s="89">
        <v>2</v>
      </c>
      <c r="K80" s="29">
        <v>1481</v>
      </c>
      <c r="L80" s="29">
        <v>1287</v>
      </c>
      <c r="M80" s="29">
        <v>0</v>
      </c>
      <c r="N80" s="30">
        <v>32</v>
      </c>
      <c r="O80" s="213">
        <v>17394863.0720785</v>
      </c>
      <c r="P80" s="94">
        <v>0</v>
      </c>
      <c r="Q80" s="94">
        <v>0</v>
      </c>
      <c r="R80" s="94">
        <f t="shared" si="5"/>
        <v>17394863.0720785</v>
      </c>
      <c r="S80" s="151">
        <f t="shared" si="6"/>
        <v>13515.822122827118</v>
      </c>
      <c r="T80" s="256">
        <f t="shared" si="7"/>
        <v>13786.13856528366</v>
      </c>
    </row>
    <row r="81" spans="1:20" s="1" customFormat="1" ht="12.75" customHeight="1" x14ac:dyDescent="0.2">
      <c r="A81" s="78">
        <v>18</v>
      </c>
      <c r="B81" s="65" t="s">
        <v>233</v>
      </c>
      <c r="C81" s="265" t="s">
        <v>234</v>
      </c>
      <c r="D81" s="265" t="s">
        <v>168</v>
      </c>
      <c r="E81" s="165" t="s">
        <v>60</v>
      </c>
      <c r="F81" s="346" t="s">
        <v>1675</v>
      </c>
      <c r="G81" s="89" t="s">
        <v>114</v>
      </c>
      <c r="H81" s="137" t="s">
        <v>1101</v>
      </c>
      <c r="I81" s="89">
        <v>4</v>
      </c>
      <c r="J81" s="91">
        <v>3</v>
      </c>
      <c r="K81" s="29">
        <v>2187</v>
      </c>
      <c r="L81" s="29">
        <v>2028</v>
      </c>
      <c r="M81" s="29">
        <v>0</v>
      </c>
      <c r="N81" s="95">
        <v>39</v>
      </c>
      <c r="O81" s="213">
        <v>25687080.039591953</v>
      </c>
      <c r="P81" s="94">
        <v>0</v>
      </c>
      <c r="Q81" s="94">
        <v>0</v>
      </c>
      <c r="R81" s="94">
        <f t="shared" si="5"/>
        <v>25687080.039591953</v>
      </c>
      <c r="S81" s="151">
        <f t="shared" si="6"/>
        <v>12666.213037274139</v>
      </c>
      <c r="T81" s="256">
        <f t="shared" si="7"/>
        <v>12919.537298019623</v>
      </c>
    </row>
    <row r="82" spans="1:20" s="1" customFormat="1" ht="12.75" customHeight="1" x14ac:dyDescent="0.2">
      <c r="A82" s="78">
        <v>19</v>
      </c>
      <c r="B82" s="65" t="s">
        <v>290</v>
      </c>
      <c r="C82" s="265" t="s">
        <v>291</v>
      </c>
      <c r="D82" s="265" t="s">
        <v>168</v>
      </c>
      <c r="E82" s="165" t="s">
        <v>52</v>
      </c>
      <c r="F82" s="346" t="s">
        <v>1675</v>
      </c>
      <c r="G82" s="89" t="s">
        <v>114</v>
      </c>
      <c r="H82" s="137" t="s">
        <v>1100</v>
      </c>
      <c r="I82" s="89">
        <v>2</v>
      </c>
      <c r="J82" s="91">
        <v>2</v>
      </c>
      <c r="K82" s="29">
        <v>950.3</v>
      </c>
      <c r="L82" s="29">
        <v>904.5</v>
      </c>
      <c r="M82" s="29">
        <v>0</v>
      </c>
      <c r="N82" s="126">
        <v>16</v>
      </c>
      <c r="O82" s="213">
        <v>9421834.9119054675</v>
      </c>
      <c r="P82" s="94">
        <v>0</v>
      </c>
      <c r="Q82" s="94">
        <v>0</v>
      </c>
      <c r="R82" s="94">
        <f t="shared" si="5"/>
        <v>9421834.9119054675</v>
      </c>
      <c r="S82" s="151">
        <f t="shared" si="6"/>
        <v>10416.622345943026</v>
      </c>
      <c r="T82" s="256">
        <f t="shared" si="7"/>
        <v>10624.954792861887</v>
      </c>
    </row>
    <row r="83" spans="1:20" s="1" customFormat="1" ht="12.75" customHeight="1" x14ac:dyDescent="0.2">
      <c r="A83" s="78">
        <v>20</v>
      </c>
      <c r="B83" s="65" t="s">
        <v>241</v>
      </c>
      <c r="C83" s="265" t="s">
        <v>242</v>
      </c>
      <c r="D83" s="265" t="s">
        <v>168</v>
      </c>
      <c r="E83" s="165" t="s">
        <v>44</v>
      </c>
      <c r="F83" s="346" t="s">
        <v>1675</v>
      </c>
      <c r="G83" s="89" t="s">
        <v>114</v>
      </c>
      <c r="H83" s="137" t="s">
        <v>1100</v>
      </c>
      <c r="I83" s="89">
        <v>5</v>
      </c>
      <c r="J83" s="89">
        <v>4</v>
      </c>
      <c r="K83" s="29">
        <v>3966.9</v>
      </c>
      <c r="L83" s="29">
        <v>3671.2</v>
      </c>
      <c r="M83" s="29">
        <v>0</v>
      </c>
      <c r="N83" s="30">
        <v>69</v>
      </c>
      <c r="O83" s="213">
        <v>38579665.610233963</v>
      </c>
      <c r="P83" s="94">
        <v>0</v>
      </c>
      <c r="Q83" s="94">
        <v>0</v>
      </c>
      <c r="R83" s="94">
        <f t="shared" si="5"/>
        <v>38579665.610233963</v>
      </c>
      <c r="S83" s="151">
        <f t="shared" si="6"/>
        <v>10508.734367572992</v>
      </c>
      <c r="T83" s="256">
        <f t="shared" si="7"/>
        <v>10718.909054924452</v>
      </c>
    </row>
    <row r="84" spans="1:20" s="1" customFormat="1" ht="12.75" customHeight="1" x14ac:dyDescent="0.2">
      <c r="A84" s="78">
        <v>21</v>
      </c>
      <c r="B84" s="65" t="s">
        <v>259</v>
      </c>
      <c r="C84" s="265" t="s">
        <v>260</v>
      </c>
      <c r="D84" s="265" t="s">
        <v>168</v>
      </c>
      <c r="E84" s="111" t="s">
        <v>61</v>
      </c>
      <c r="F84" s="346" t="s">
        <v>1675</v>
      </c>
      <c r="G84" s="89" t="s">
        <v>114</v>
      </c>
      <c r="H84" s="137" t="s">
        <v>1101</v>
      </c>
      <c r="I84" s="89">
        <v>4</v>
      </c>
      <c r="J84" s="91">
        <v>2</v>
      </c>
      <c r="K84" s="29">
        <v>1698</v>
      </c>
      <c r="L84" s="29">
        <v>1306</v>
      </c>
      <c r="M84" s="29">
        <v>0</v>
      </c>
      <c r="N84" s="95">
        <v>32</v>
      </c>
      <c r="O84" s="213">
        <v>19943603.981356714</v>
      </c>
      <c r="P84" s="94">
        <v>0</v>
      </c>
      <c r="Q84" s="94">
        <v>0</v>
      </c>
      <c r="R84" s="94">
        <f t="shared" si="5"/>
        <v>19943603.981356714</v>
      </c>
      <c r="S84" s="151">
        <f t="shared" si="6"/>
        <v>15270.753431360425</v>
      </c>
      <c r="T84" s="256">
        <f t="shared" si="7"/>
        <v>15576.168499987634</v>
      </c>
    </row>
    <row r="85" spans="1:20" s="1" customFormat="1" ht="12.75" customHeight="1" x14ac:dyDescent="0.2">
      <c r="A85" s="509">
        <v>22</v>
      </c>
      <c r="B85" s="65" t="s">
        <v>283</v>
      </c>
      <c r="C85" s="265" t="s">
        <v>284</v>
      </c>
      <c r="D85" s="265" t="s">
        <v>168</v>
      </c>
      <c r="E85" s="165" t="s">
        <v>50</v>
      </c>
      <c r="F85" s="346" t="s">
        <v>1675</v>
      </c>
      <c r="G85" s="89" t="s">
        <v>114</v>
      </c>
      <c r="H85" s="137" t="s">
        <v>1100</v>
      </c>
      <c r="I85" s="89">
        <v>2</v>
      </c>
      <c r="J85" s="91">
        <v>2</v>
      </c>
      <c r="K85" s="29">
        <v>719.1</v>
      </c>
      <c r="L85" s="29">
        <v>490</v>
      </c>
      <c r="M85" s="29">
        <v>0</v>
      </c>
      <c r="N85" s="126">
        <v>12</v>
      </c>
      <c r="O85" s="213">
        <v>8955091.8056984264</v>
      </c>
      <c r="P85" s="94">
        <v>0</v>
      </c>
      <c r="Q85" s="94">
        <v>0</v>
      </c>
      <c r="R85" s="94">
        <f t="shared" si="5"/>
        <v>8955091.8056984264</v>
      </c>
      <c r="S85" s="151">
        <f t="shared" si="6"/>
        <v>18275.69756264985</v>
      </c>
      <c r="T85" s="256">
        <f t="shared" si="7"/>
        <v>18641.211513902846</v>
      </c>
    </row>
    <row r="86" spans="1:20" s="1" customFormat="1" ht="12.75" customHeight="1" x14ac:dyDescent="0.2">
      <c r="A86" s="509">
        <v>23</v>
      </c>
      <c r="B86" s="65" t="s">
        <v>265</v>
      </c>
      <c r="C86" s="265" t="s">
        <v>266</v>
      </c>
      <c r="D86" s="265" t="s">
        <v>168</v>
      </c>
      <c r="E86" s="111" t="s">
        <v>46</v>
      </c>
      <c r="F86" s="346" t="s">
        <v>1675</v>
      </c>
      <c r="G86" s="89" t="s">
        <v>114</v>
      </c>
      <c r="H86" s="137" t="s">
        <v>1100</v>
      </c>
      <c r="I86" s="89">
        <v>2</v>
      </c>
      <c r="J86" s="91">
        <v>1</v>
      </c>
      <c r="K86" s="29">
        <v>421.8</v>
      </c>
      <c r="L86" s="29">
        <v>289</v>
      </c>
      <c r="M86" s="29">
        <v>0</v>
      </c>
      <c r="N86" s="126">
        <v>8</v>
      </c>
      <c r="O86" s="213">
        <v>5252757.2293750476</v>
      </c>
      <c r="P86" s="94">
        <v>0</v>
      </c>
      <c r="Q86" s="94">
        <v>0</v>
      </c>
      <c r="R86" s="94">
        <f t="shared" si="5"/>
        <v>5252757.2293750476</v>
      </c>
      <c r="S86" s="151">
        <f t="shared" si="6"/>
        <v>18175.630551470753</v>
      </c>
      <c r="T86" s="256">
        <f t="shared" si="7"/>
        <v>18539.143162500168</v>
      </c>
    </row>
    <row r="87" spans="1:20" s="1" customFormat="1" ht="12.75" customHeight="1" x14ac:dyDescent="0.2">
      <c r="A87" s="509">
        <v>24</v>
      </c>
      <c r="B87" s="65" t="s">
        <v>215</v>
      </c>
      <c r="C87" s="265" t="s">
        <v>216</v>
      </c>
      <c r="D87" s="265" t="s">
        <v>168</v>
      </c>
      <c r="E87" s="111" t="s">
        <v>53</v>
      </c>
      <c r="F87" s="346" t="s">
        <v>1675</v>
      </c>
      <c r="G87" s="89" t="s">
        <v>114</v>
      </c>
      <c r="H87" s="137" t="s">
        <v>1100</v>
      </c>
      <c r="I87" s="89">
        <v>3</v>
      </c>
      <c r="J87" s="91">
        <v>2</v>
      </c>
      <c r="K87" s="29">
        <v>1148</v>
      </c>
      <c r="L87" s="29">
        <v>1132</v>
      </c>
      <c r="M87" s="29">
        <v>0</v>
      </c>
      <c r="N87" s="126">
        <v>21</v>
      </c>
      <c r="O87" s="213">
        <v>14296266.712476417</v>
      </c>
      <c r="P87" s="94">
        <v>0</v>
      </c>
      <c r="Q87" s="94">
        <v>0</v>
      </c>
      <c r="R87" s="94">
        <f t="shared" si="5"/>
        <v>14296266.712476417</v>
      </c>
      <c r="S87" s="151">
        <f t="shared" si="6"/>
        <v>12629.210876745952</v>
      </c>
      <c r="T87" s="256">
        <f t="shared" si="7"/>
        <v>12881.795094280871</v>
      </c>
    </row>
    <row r="88" spans="1:20" s="1" customFormat="1" ht="12.75" customHeight="1" x14ac:dyDescent="0.2">
      <c r="A88" s="509">
        <v>25</v>
      </c>
      <c r="B88" s="65" t="s">
        <v>192</v>
      </c>
      <c r="C88" s="265" t="s">
        <v>201</v>
      </c>
      <c r="D88" s="265" t="s">
        <v>168</v>
      </c>
      <c r="E88" s="111" t="s">
        <v>60</v>
      </c>
      <c r="F88" s="346" t="s">
        <v>1675</v>
      </c>
      <c r="G88" s="89" t="s">
        <v>114</v>
      </c>
      <c r="H88" s="137" t="s">
        <v>1100</v>
      </c>
      <c r="I88" s="89">
        <v>4</v>
      </c>
      <c r="J88" s="91">
        <v>2</v>
      </c>
      <c r="K88" s="29">
        <v>1279</v>
      </c>
      <c r="L88" s="29">
        <v>1277</v>
      </c>
      <c r="M88" s="29">
        <v>0</v>
      </c>
      <c r="N88" s="95">
        <v>31</v>
      </c>
      <c r="O88" s="213">
        <v>15927635.126530783</v>
      </c>
      <c r="P88" s="94">
        <v>0</v>
      </c>
      <c r="Q88" s="94">
        <v>0</v>
      </c>
      <c r="R88" s="94">
        <f t="shared" si="5"/>
        <v>15927635.126530783</v>
      </c>
      <c r="S88" s="151">
        <f t="shared" si="6"/>
        <v>12472.69782813687</v>
      </c>
      <c r="T88" s="256">
        <f t="shared" si="7"/>
        <v>12722.151784699608</v>
      </c>
    </row>
    <row r="89" spans="1:20" s="1" customFormat="1" ht="12.75" customHeight="1" x14ac:dyDescent="0.2">
      <c r="A89" s="509">
        <v>26</v>
      </c>
      <c r="B89" s="65" t="s">
        <v>273</v>
      </c>
      <c r="C89" s="265" t="s">
        <v>274</v>
      </c>
      <c r="D89" s="265" t="s">
        <v>168</v>
      </c>
      <c r="E89" s="165" t="s">
        <v>58</v>
      </c>
      <c r="F89" s="346" t="s">
        <v>1675</v>
      </c>
      <c r="G89" s="89" t="s">
        <v>114</v>
      </c>
      <c r="H89" s="137" t="s">
        <v>1100</v>
      </c>
      <c r="I89" s="89">
        <v>3</v>
      </c>
      <c r="J89" s="91">
        <v>2</v>
      </c>
      <c r="K89" s="29">
        <v>1294.9000000000001</v>
      </c>
      <c r="L89" s="29">
        <v>841.1</v>
      </c>
      <c r="M89" s="29">
        <v>0</v>
      </c>
      <c r="N89" s="126">
        <v>24</v>
      </c>
      <c r="O89" s="213">
        <v>16125640.911137383</v>
      </c>
      <c r="P89" s="94">
        <v>0</v>
      </c>
      <c r="Q89" s="94">
        <v>0</v>
      </c>
      <c r="R89" s="94">
        <f t="shared" si="5"/>
        <v>16125640.911137383</v>
      </c>
      <c r="S89" s="151">
        <f t="shared" si="6"/>
        <v>19172.085258753279</v>
      </c>
      <c r="T89" s="256">
        <f t="shared" si="7"/>
        <v>19555.526963928343</v>
      </c>
    </row>
    <row r="90" spans="1:20" s="1" customFormat="1" ht="12.75" customHeight="1" x14ac:dyDescent="0.2">
      <c r="A90" s="509">
        <v>27</v>
      </c>
      <c r="B90" s="65" t="s">
        <v>1173</v>
      </c>
      <c r="C90" s="265" t="s">
        <v>249</v>
      </c>
      <c r="D90" s="265" t="s">
        <v>168</v>
      </c>
      <c r="E90" s="165" t="s">
        <v>250</v>
      </c>
      <c r="F90" s="116"/>
      <c r="G90" s="89" t="s">
        <v>114</v>
      </c>
      <c r="H90" s="88" t="s">
        <v>1102</v>
      </c>
      <c r="I90" s="89">
        <v>2</v>
      </c>
      <c r="J90" s="91">
        <v>2</v>
      </c>
      <c r="K90" s="29">
        <v>280.5</v>
      </c>
      <c r="L90" s="29">
        <v>207</v>
      </c>
      <c r="M90" s="29">
        <v>0</v>
      </c>
      <c r="N90" s="95">
        <v>5</v>
      </c>
      <c r="O90" s="213">
        <v>5527565.1196808126</v>
      </c>
      <c r="P90" s="94">
        <v>0</v>
      </c>
      <c r="Q90" s="94">
        <v>0</v>
      </c>
      <c r="R90" s="94">
        <f t="shared" si="5"/>
        <v>5527565.1196808126</v>
      </c>
      <c r="S90" s="151">
        <f t="shared" si="6"/>
        <v>26703.213138554649</v>
      </c>
      <c r="T90" s="256">
        <f t="shared" si="7"/>
        <v>27237.277401325744</v>
      </c>
    </row>
    <row r="91" spans="1:20" s="1" customFormat="1" ht="12.75" customHeight="1" x14ac:dyDescent="0.2">
      <c r="A91" s="509">
        <v>28</v>
      </c>
      <c r="B91" s="348" t="s">
        <v>162</v>
      </c>
      <c r="C91" s="642" t="s">
        <v>171</v>
      </c>
      <c r="D91" s="265" t="s">
        <v>168</v>
      </c>
      <c r="E91" s="165" t="s">
        <v>42</v>
      </c>
      <c r="F91" s="52" t="s">
        <v>1679</v>
      </c>
      <c r="G91" s="89" t="s">
        <v>114</v>
      </c>
      <c r="H91" s="137" t="s">
        <v>104</v>
      </c>
      <c r="I91" s="89">
        <v>5</v>
      </c>
      <c r="J91" s="91">
        <v>3</v>
      </c>
      <c r="K91" s="29">
        <v>3825</v>
      </c>
      <c r="L91" s="29">
        <v>2718.8</v>
      </c>
      <c r="M91" s="29">
        <v>2718.8</v>
      </c>
      <c r="N91" s="95">
        <v>48</v>
      </c>
      <c r="O91" s="213">
        <v>32226159.336517621</v>
      </c>
      <c r="P91" s="94">
        <v>0</v>
      </c>
      <c r="Q91" s="94">
        <v>0</v>
      </c>
      <c r="R91" s="94">
        <f t="shared" si="5"/>
        <v>32226159.336517621</v>
      </c>
      <c r="S91" s="151">
        <f t="shared" si="6"/>
        <v>11853.081998130652</v>
      </c>
      <c r="T91" s="256">
        <f t="shared" si="7"/>
        <v>12090.143638093265</v>
      </c>
    </row>
    <row r="92" spans="1:20" s="1" customFormat="1" ht="12.75" customHeight="1" x14ac:dyDescent="0.2">
      <c r="A92" s="509">
        <v>29</v>
      </c>
      <c r="B92" s="65" t="s">
        <v>279</v>
      </c>
      <c r="C92" s="265" t="s">
        <v>280</v>
      </c>
      <c r="D92" s="265" t="s">
        <v>168</v>
      </c>
      <c r="E92" s="165" t="s">
        <v>45</v>
      </c>
      <c r="F92" s="346" t="s">
        <v>1675</v>
      </c>
      <c r="G92" s="89" t="s">
        <v>114</v>
      </c>
      <c r="H92" s="137" t="s">
        <v>1100</v>
      </c>
      <c r="I92" s="89">
        <v>3</v>
      </c>
      <c r="J92" s="91">
        <v>2</v>
      </c>
      <c r="K92" s="29">
        <v>1291.2</v>
      </c>
      <c r="L92" s="29">
        <v>1065.2</v>
      </c>
      <c r="M92" s="29">
        <v>0</v>
      </c>
      <c r="N92" s="126">
        <v>18</v>
      </c>
      <c r="O92" s="213">
        <v>16079564.093335848</v>
      </c>
      <c r="P92" s="94">
        <v>0</v>
      </c>
      <c r="Q92" s="94">
        <v>0</v>
      </c>
      <c r="R92" s="94">
        <f t="shared" si="5"/>
        <v>16079564.093335848</v>
      </c>
      <c r="S92" s="151">
        <f t="shared" si="6"/>
        <v>15095.347440232677</v>
      </c>
      <c r="T92" s="256">
        <f t="shared" si="7"/>
        <v>15397.254389037331</v>
      </c>
    </row>
    <row r="93" spans="1:20" s="1" customFormat="1" ht="12.75" customHeight="1" x14ac:dyDescent="0.2">
      <c r="A93" s="509">
        <v>30</v>
      </c>
      <c r="B93" s="65" t="s">
        <v>285</v>
      </c>
      <c r="C93" s="265" t="s">
        <v>286</v>
      </c>
      <c r="D93" s="265" t="s">
        <v>168</v>
      </c>
      <c r="E93" s="165" t="s">
        <v>53</v>
      </c>
      <c r="F93" s="346" t="s">
        <v>1675</v>
      </c>
      <c r="G93" s="89" t="s">
        <v>114</v>
      </c>
      <c r="H93" s="137" t="s">
        <v>1100</v>
      </c>
      <c r="I93" s="89">
        <v>2</v>
      </c>
      <c r="J93" s="91">
        <v>1</v>
      </c>
      <c r="K93" s="29">
        <v>380</v>
      </c>
      <c r="L93" s="29">
        <v>355</v>
      </c>
      <c r="M93" s="29">
        <v>0</v>
      </c>
      <c r="N93" s="126">
        <v>9</v>
      </c>
      <c r="O93" s="213">
        <v>4732213.7201576997</v>
      </c>
      <c r="P93" s="94">
        <v>0</v>
      </c>
      <c r="Q93" s="94">
        <v>0</v>
      </c>
      <c r="R93" s="94">
        <f t="shared" si="5"/>
        <v>4732213.7201576997</v>
      </c>
      <c r="S93" s="151">
        <f t="shared" si="6"/>
        <v>13330.179493401971</v>
      </c>
      <c r="T93" s="256">
        <f t="shared" si="7"/>
        <v>13596.783083270011</v>
      </c>
    </row>
    <row r="94" spans="1:20" s="1" customFormat="1" ht="12.75" customHeight="1" x14ac:dyDescent="0.2">
      <c r="A94" s="509">
        <v>31</v>
      </c>
      <c r="B94" s="65" t="s">
        <v>217</v>
      </c>
      <c r="C94" s="265" t="s">
        <v>218</v>
      </c>
      <c r="D94" s="265" t="s">
        <v>168</v>
      </c>
      <c r="E94" s="111" t="s">
        <v>52</v>
      </c>
      <c r="F94" s="346" t="s">
        <v>1675</v>
      </c>
      <c r="G94" s="89" t="s">
        <v>114</v>
      </c>
      <c r="H94" s="137" t="s">
        <v>1100</v>
      </c>
      <c r="I94" s="89">
        <v>3</v>
      </c>
      <c r="J94" s="91">
        <v>2</v>
      </c>
      <c r="K94" s="29">
        <v>1192</v>
      </c>
      <c r="L94" s="29">
        <v>1065</v>
      </c>
      <c r="M94" s="29">
        <v>0</v>
      </c>
      <c r="N94" s="95">
        <v>19</v>
      </c>
      <c r="O94" s="213">
        <v>14844207.248494677</v>
      </c>
      <c r="P94" s="94">
        <v>0</v>
      </c>
      <c r="Q94" s="94">
        <v>0</v>
      </c>
      <c r="R94" s="94">
        <f t="shared" si="5"/>
        <v>14844207.248494677</v>
      </c>
      <c r="S94" s="151">
        <f t="shared" si="6"/>
        <v>13938.222768539603</v>
      </c>
      <c r="T94" s="256">
        <f t="shared" si="7"/>
        <v>14216.987223910395</v>
      </c>
    </row>
    <row r="95" spans="1:20" s="1" customFormat="1" ht="12.75" customHeight="1" x14ac:dyDescent="0.2">
      <c r="A95" s="509">
        <v>32</v>
      </c>
      <c r="B95" s="158" t="s">
        <v>213</v>
      </c>
      <c r="C95" s="265" t="s">
        <v>214</v>
      </c>
      <c r="D95" s="265" t="s">
        <v>168</v>
      </c>
      <c r="E95" s="111" t="s">
        <v>52</v>
      </c>
      <c r="F95" s="346" t="s">
        <v>1675</v>
      </c>
      <c r="G95" s="89" t="s">
        <v>114</v>
      </c>
      <c r="H95" s="137" t="s">
        <v>1100</v>
      </c>
      <c r="I95" s="89">
        <v>2</v>
      </c>
      <c r="J95" s="91">
        <v>2</v>
      </c>
      <c r="K95" s="29">
        <v>588.79999999999995</v>
      </c>
      <c r="L95" s="29">
        <v>539.79999999999995</v>
      </c>
      <c r="M95" s="29">
        <v>0</v>
      </c>
      <c r="N95" s="95">
        <v>16</v>
      </c>
      <c r="O95" s="213">
        <v>7332440.6274443511</v>
      </c>
      <c r="P95" s="94">
        <v>0</v>
      </c>
      <c r="Q95" s="94">
        <v>0</v>
      </c>
      <c r="R95" s="94">
        <f t="shared" si="5"/>
        <v>7332440.6274443511</v>
      </c>
      <c r="S95" s="151">
        <f t="shared" si="6"/>
        <v>13583.624726647558</v>
      </c>
      <c r="T95" s="256">
        <f t="shared" si="7"/>
        <v>13855.29722118051</v>
      </c>
    </row>
    <row r="96" spans="1:20" s="1" customFormat="1" ht="12.75" customHeight="1" x14ac:dyDescent="0.2">
      <c r="A96" s="509">
        <v>33</v>
      </c>
      <c r="B96" s="65" t="s">
        <v>275</v>
      </c>
      <c r="C96" s="265" t="s">
        <v>276</v>
      </c>
      <c r="D96" s="265" t="s">
        <v>168</v>
      </c>
      <c r="E96" s="165" t="s">
        <v>57</v>
      </c>
      <c r="F96" s="346" t="s">
        <v>1675</v>
      </c>
      <c r="G96" s="89" t="s">
        <v>114</v>
      </c>
      <c r="H96" s="137" t="s">
        <v>1100</v>
      </c>
      <c r="I96" s="89">
        <v>3</v>
      </c>
      <c r="J96" s="91">
        <v>2</v>
      </c>
      <c r="K96" s="29">
        <v>1054.3</v>
      </c>
      <c r="L96" s="29">
        <v>955</v>
      </c>
      <c r="M96" s="29">
        <v>0</v>
      </c>
      <c r="N96" s="126">
        <v>19</v>
      </c>
      <c r="O96" s="213">
        <v>13129402.434637532</v>
      </c>
      <c r="P96" s="94">
        <v>0</v>
      </c>
      <c r="Q96" s="94">
        <v>0</v>
      </c>
      <c r="R96" s="94">
        <f t="shared" si="5"/>
        <v>13129402.434637532</v>
      </c>
      <c r="S96" s="151">
        <f t="shared" si="6"/>
        <v>13748.065376583803</v>
      </c>
      <c r="T96" s="256">
        <f t="shared" si="7"/>
        <v>14023.026684115479</v>
      </c>
    </row>
    <row r="97" spans="1:124" s="1" customFormat="1" ht="12.75" customHeight="1" x14ac:dyDescent="0.2">
      <c r="A97" s="509">
        <v>34</v>
      </c>
      <c r="B97" s="65" t="s">
        <v>239</v>
      </c>
      <c r="C97" s="265" t="s">
        <v>240</v>
      </c>
      <c r="D97" s="265" t="s">
        <v>168</v>
      </c>
      <c r="E97" s="165" t="s">
        <v>57</v>
      </c>
      <c r="F97" s="346" t="s">
        <v>1675</v>
      </c>
      <c r="G97" s="89" t="s">
        <v>114</v>
      </c>
      <c r="H97" s="137" t="s">
        <v>1100</v>
      </c>
      <c r="I97" s="89">
        <v>4</v>
      </c>
      <c r="J97" s="89">
        <v>2</v>
      </c>
      <c r="K97" s="29">
        <v>1442</v>
      </c>
      <c r="L97" s="29">
        <v>1252</v>
      </c>
      <c r="M97" s="29">
        <v>0</v>
      </c>
      <c r="N97" s="30">
        <v>32</v>
      </c>
      <c r="O97" s="213">
        <v>17957505.748598427</v>
      </c>
      <c r="P97" s="94">
        <v>0</v>
      </c>
      <c r="Q97" s="94">
        <v>0</v>
      </c>
      <c r="R97" s="94">
        <f t="shared" si="5"/>
        <v>17957505.748598427</v>
      </c>
      <c r="S97" s="151">
        <f t="shared" si="6"/>
        <v>14343.055709743152</v>
      </c>
      <c r="T97" s="256">
        <f t="shared" si="7"/>
        <v>14629.916823938016</v>
      </c>
    </row>
    <row r="98" spans="1:124" s="1" customFormat="1" ht="12.75" customHeight="1" x14ac:dyDescent="0.2">
      <c r="A98" s="509">
        <v>35</v>
      </c>
      <c r="B98" s="65" t="s">
        <v>287</v>
      </c>
      <c r="C98" s="265" t="s">
        <v>288</v>
      </c>
      <c r="D98" s="265" t="s">
        <v>168</v>
      </c>
      <c r="E98" s="165" t="s">
        <v>55</v>
      </c>
      <c r="F98" s="346" t="s">
        <v>1675</v>
      </c>
      <c r="G98" s="89" t="s">
        <v>114</v>
      </c>
      <c r="H98" s="137" t="s">
        <v>1100</v>
      </c>
      <c r="I98" s="89">
        <v>3</v>
      </c>
      <c r="J98" s="91">
        <v>2</v>
      </c>
      <c r="K98" s="29">
        <v>872</v>
      </c>
      <c r="L98" s="29">
        <v>564</v>
      </c>
      <c r="M98" s="29">
        <v>0</v>
      </c>
      <c r="N98" s="126">
        <v>19</v>
      </c>
      <c r="O98" s="213">
        <v>10859185.168361878</v>
      </c>
      <c r="P98" s="94">
        <v>0</v>
      </c>
      <c r="Q98" s="94">
        <v>0</v>
      </c>
      <c r="R98" s="94">
        <f t="shared" si="5"/>
        <v>10859185.168361878</v>
      </c>
      <c r="S98" s="151">
        <f t="shared" si="6"/>
        <v>19253.874411989145</v>
      </c>
      <c r="T98" s="256">
        <f t="shared" si="7"/>
        <v>19638.951900228927</v>
      </c>
    </row>
    <row r="99" spans="1:124" s="1" customFormat="1" ht="12.75" customHeight="1" x14ac:dyDescent="0.2">
      <c r="A99" s="509">
        <v>36</v>
      </c>
      <c r="B99" s="348" t="s">
        <v>166</v>
      </c>
      <c r="C99" s="642" t="s">
        <v>173</v>
      </c>
      <c r="D99" s="265" t="s">
        <v>168</v>
      </c>
      <c r="E99" s="165" t="s">
        <v>58</v>
      </c>
      <c r="F99" s="346" t="s">
        <v>1675</v>
      </c>
      <c r="G99" s="89" t="s">
        <v>114</v>
      </c>
      <c r="H99" s="137" t="s">
        <v>1100</v>
      </c>
      <c r="I99" s="89">
        <v>5</v>
      </c>
      <c r="J99" s="91">
        <v>2</v>
      </c>
      <c r="K99" s="29">
        <v>1714.3</v>
      </c>
      <c r="L99" s="29">
        <v>1604.3</v>
      </c>
      <c r="M99" s="29">
        <v>0</v>
      </c>
      <c r="N99" s="95">
        <v>40</v>
      </c>
      <c r="O99" s="213">
        <v>16672242.999728777</v>
      </c>
      <c r="P99" s="94">
        <v>0</v>
      </c>
      <c r="Q99" s="94">
        <v>0</v>
      </c>
      <c r="R99" s="94">
        <f t="shared" si="5"/>
        <v>16672242.999728777</v>
      </c>
      <c r="S99" s="151">
        <f t="shared" si="6"/>
        <v>10392.222776119665</v>
      </c>
      <c r="T99" s="256">
        <f t="shared" si="7"/>
        <v>10600.067231642059</v>
      </c>
    </row>
    <row r="100" spans="1:124" s="1" customFormat="1" ht="12.75" customHeight="1" x14ac:dyDescent="0.2">
      <c r="A100" s="509">
        <v>37</v>
      </c>
      <c r="B100" s="65" t="s">
        <v>190</v>
      </c>
      <c r="C100" s="265" t="s">
        <v>247</v>
      </c>
      <c r="D100" s="265" t="s">
        <v>168</v>
      </c>
      <c r="E100" s="165" t="s">
        <v>58</v>
      </c>
      <c r="F100" s="346" t="s">
        <v>1675</v>
      </c>
      <c r="G100" s="89" t="s">
        <v>114</v>
      </c>
      <c r="H100" s="137" t="s">
        <v>1100</v>
      </c>
      <c r="I100" s="89">
        <v>3</v>
      </c>
      <c r="J100" s="89">
        <v>2</v>
      </c>
      <c r="K100" s="29">
        <v>1041.74</v>
      </c>
      <c r="L100" s="150">
        <v>966.7</v>
      </c>
      <c r="M100" s="29">
        <v>0</v>
      </c>
      <c r="N100" s="30">
        <v>22</v>
      </c>
      <c r="O100" s="213">
        <v>12972990.31799232</v>
      </c>
      <c r="P100" s="94">
        <v>0</v>
      </c>
      <c r="Q100" s="94">
        <v>0</v>
      </c>
      <c r="R100" s="94">
        <f t="shared" si="5"/>
        <v>12972990.31799232</v>
      </c>
      <c r="S100" s="151">
        <f t="shared" si="6"/>
        <v>13419.872057507313</v>
      </c>
      <c r="T100" s="256">
        <f t="shared" si="7"/>
        <v>13688.269498657459</v>
      </c>
    </row>
    <row r="101" spans="1:124" s="1" customFormat="1" ht="12.75" customHeight="1" x14ac:dyDescent="0.2">
      <c r="A101" s="509">
        <v>38</v>
      </c>
      <c r="B101" s="65" t="s">
        <v>223</v>
      </c>
      <c r="C101" s="265" t="s">
        <v>224</v>
      </c>
      <c r="D101" s="265" t="s">
        <v>168</v>
      </c>
      <c r="E101" s="165" t="s">
        <v>44</v>
      </c>
      <c r="F101" s="346" t="s">
        <v>1675</v>
      </c>
      <c r="G101" s="89" t="s">
        <v>114</v>
      </c>
      <c r="H101" s="137" t="s">
        <v>1100</v>
      </c>
      <c r="I101" s="89">
        <v>5</v>
      </c>
      <c r="J101" s="91">
        <v>4</v>
      </c>
      <c r="K101" s="29">
        <v>4667.04</v>
      </c>
      <c r="L101" s="29">
        <v>3790</v>
      </c>
      <c r="M101" s="29">
        <v>0</v>
      </c>
      <c r="N101" s="126">
        <v>72</v>
      </c>
      <c r="O101" s="213">
        <v>45388802.992156662</v>
      </c>
      <c r="P101" s="94">
        <v>0</v>
      </c>
      <c r="Q101" s="94">
        <v>0</v>
      </c>
      <c r="R101" s="94">
        <f t="shared" si="5"/>
        <v>45388802.992156662</v>
      </c>
      <c r="S101" s="151">
        <f t="shared" si="6"/>
        <v>11975.937464948987</v>
      </c>
      <c r="T101" s="256">
        <f t="shared" si="7"/>
        <v>12215.456214247968</v>
      </c>
    </row>
    <row r="102" spans="1:124" s="47" customFormat="1" ht="12.75" customHeight="1" x14ac:dyDescent="0.2">
      <c r="A102" s="237"/>
      <c r="B102" s="250"/>
      <c r="C102" s="237"/>
      <c r="D102" s="237"/>
      <c r="E102" s="125"/>
      <c r="F102" s="125"/>
      <c r="G102" s="125"/>
      <c r="H102" s="128"/>
      <c r="I102" s="125"/>
      <c r="J102" s="130"/>
      <c r="K102" s="132"/>
      <c r="L102" s="132"/>
      <c r="M102" s="132"/>
      <c r="N102" s="132"/>
      <c r="O102" s="274"/>
      <c r="P102" s="250"/>
      <c r="Q102" s="250"/>
      <c r="R102" s="250"/>
      <c r="S102" s="250"/>
      <c r="T102" s="250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259"/>
      <c r="AW102" s="259"/>
      <c r="AX102" s="259"/>
      <c r="AY102" s="259"/>
      <c r="AZ102" s="259"/>
      <c r="BA102" s="259"/>
      <c r="BB102" s="259"/>
      <c r="BC102" s="259"/>
      <c r="BD102" s="259"/>
      <c r="BE102" s="259"/>
      <c r="BF102" s="259"/>
      <c r="BG102" s="259"/>
      <c r="BH102" s="259"/>
      <c r="BI102" s="259"/>
      <c r="BJ102" s="259"/>
      <c r="BK102" s="259"/>
      <c r="BL102" s="259"/>
      <c r="BM102" s="259"/>
      <c r="BN102" s="259"/>
      <c r="BO102" s="259"/>
      <c r="BP102" s="259"/>
      <c r="BQ102" s="259"/>
      <c r="BR102" s="259"/>
      <c r="BS102" s="259"/>
      <c r="BT102" s="259"/>
      <c r="BU102" s="259"/>
      <c r="BV102" s="259"/>
      <c r="BW102" s="259"/>
      <c r="BX102" s="259"/>
      <c r="BY102" s="259"/>
      <c r="BZ102" s="259"/>
      <c r="CA102" s="259"/>
      <c r="CB102" s="259"/>
      <c r="CC102" s="259"/>
      <c r="CD102" s="259"/>
      <c r="CE102" s="259"/>
      <c r="CF102" s="259"/>
      <c r="CG102" s="259"/>
      <c r="CH102" s="259"/>
      <c r="CI102" s="259"/>
      <c r="CJ102" s="259"/>
      <c r="CK102" s="259"/>
      <c r="CL102" s="259"/>
      <c r="CM102" s="259"/>
      <c r="CN102" s="259"/>
      <c r="CO102" s="259"/>
      <c r="CP102" s="259"/>
      <c r="CQ102" s="259"/>
      <c r="CR102" s="259"/>
      <c r="CS102" s="259"/>
      <c r="CT102" s="259"/>
      <c r="CU102" s="259"/>
      <c r="CV102" s="259"/>
      <c r="CW102" s="259"/>
      <c r="CX102" s="259"/>
      <c r="CY102" s="259"/>
      <c r="CZ102" s="259"/>
      <c r="DA102" s="259"/>
      <c r="DB102" s="259"/>
      <c r="DC102" s="259"/>
      <c r="DD102" s="259"/>
      <c r="DE102" s="259"/>
      <c r="DF102" s="259"/>
      <c r="DG102" s="259"/>
      <c r="DH102" s="259"/>
      <c r="DI102" s="259"/>
      <c r="DJ102" s="259"/>
      <c r="DK102" s="259"/>
      <c r="DL102" s="259"/>
      <c r="DM102" s="259"/>
      <c r="DN102" s="259"/>
      <c r="DO102" s="259"/>
      <c r="DP102" s="259"/>
      <c r="DQ102" s="259"/>
      <c r="DR102" s="259"/>
      <c r="DS102" s="259"/>
      <c r="DT102" s="259"/>
    </row>
    <row r="103" spans="1:124" ht="12.75" customHeight="1" x14ac:dyDescent="0.2">
      <c r="A103" s="78">
        <v>1</v>
      </c>
      <c r="B103" s="65" t="s">
        <v>486</v>
      </c>
      <c r="C103" s="265" t="s">
        <v>487</v>
      </c>
      <c r="D103" s="265" t="s">
        <v>174</v>
      </c>
      <c r="E103" s="89" t="s">
        <v>57</v>
      </c>
      <c r="F103" s="116"/>
      <c r="G103" s="89" t="s">
        <v>114</v>
      </c>
      <c r="H103" s="88" t="s">
        <v>1100</v>
      </c>
      <c r="I103" s="89">
        <v>5</v>
      </c>
      <c r="J103" s="91">
        <v>2</v>
      </c>
      <c r="K103" s="29">
        <v>2330.3000000000002</v>
      </c>
      <c r="L103" s="29">
        <v>2126.9</v>
      </c>
      <c r="M103" s="29">
        <v>0</v>
      </c>
      <c r="N103" s="126">
        <v>26</v>
      </c>
      <c r="O103" s="213">
        <v>28481353.980903219</v>
      </c>
      <c r="P103" s="94">
        <v>0</v>
      </c>
      <c r="Q103" s="94">
        <v>0</v>
      </c>
      <c r="R103" s="94">
        <f t="shared" ref="R103:R134" si="8">O103</f>
        <v>28481353.980903219</v>
      </c>
      <c r="S103" s="151">
        <f t="shared" ref="S103:S134" si="9">R103/L103</f>
        <v>13391.016964080689</v>
      </c>
      <c r="T103" s="256">
        <f t="shared" ref="T103:T134" si="10">S103*102%</f>
        <v>13658.837303362303</v>
      </c>
    </row>
    <row r="104" spans="1:124" ht="12.75" customHeight="1" x14ac:dyDescent="0.2">
      <c r="A104" s="78">
        <f t="shared" ref="A104:A158" si="11">A103+1</f>
        <v>2</v>
      </c>
      <c r="B104" s="65" t="s">
        <v>473</v>
      </c>
      <c r="C104" s="265" t="s">
        <v>474</v>
      </c>
      <c r="D104" s="265" t="s">
        <v>174</v>
      </c>
      <c r="E104" s="89" t="s">
        <v>46</v>
      </c>
      <c r="F104" s="116"/>
      <c r="G104" s="89" t="s">
        <v>114</v>
      </c>
      <c r="H104" s="88" t="s">
        <v>1100</v>
      </c>
      <c r="I104" s="89">
        <v>3</v>
      </c>
      <c r="J104" s="91">
        <v>4</v>
      </c>
      <c r="K104" s="29">
        <v>2312.8000000000002</v>
      </c>
      <c r="L104" s="29">
        <v>1217</v>
      </c>
      <c r="M104" s="29">
        <v>0</v>
      </c>
      <c r="N104" s="126">
        <v>28</v>
      </c>
      <c r="O104" s="213">
        <v>41990424.826573521</v>
      </c>
      <c r="P104" s="94">
        <v>0</v>
      </c>
      <c r="Q104" s="94">
        <v>0</v>
      </c>
      <c r="R104" s="94">
        <f t="shared" si="8"/>
        <v>41990424.826573521</v>
      </c>
      <c r="S104" s="151">
        <f t="shared" si="9"/>
        <v>34503.225001292951</v>
      </c>
      <c r="T104" s="256">
        <f t="shared" si="10"/>
        <v>35193.28950131881</v>
      </c>
    </row>
    <row r="105" spans="1:124" ht="12.75" customHeight="1" x14ac:dyDescent="0.2">
      <c r="A105" s="78">
        <f t="shared" si="11"/>
        <v>3</v>
      </c>
      <c r="B105" s="65" t="s">
        <v>531</v>
      </c>
      <c r="C105" s="265" t="s">
        <v>532</v>
      </c>
      <c r="D105" s="265" t="s">
        <v>174</v>
      </c>
      <c r="E105" s="89" t="s">
        <v>54</v>
      </c>
      <c r="F105" s="116"/>
      <c r="G105" s="89" t="s">
        <v>114</v>
      </c>
      <c r="H105" s="88" t="s">
        <v>1100</v>
      </c>
      <c r="I105" s="89">
        <v>2</v>
      </c>
      <c r="J105" s="91">
        <v>2</v>
      </c>
      <c r="K105" s="29">
        <v>825.02</v>
      </c>
      <c r="L105" s="29">
        <v>738.8</v>
      </c>
      <c r="M105" s="29">
        <v>0</v>
      </c>
      <c r="N105" s="126">
        <v>12</v>
      </c>
      <c r="O105" s="213">
        <v>14978787.742312212</v>
      </c>
      <c r="P105" s="94">
        <v>0</v>
      </c>
      <c r="Q105" s="94">
        <v>0</v>
      </c>
      <c r="R105" s="94">
        <f t="shared" si="8"/>
        <v>14978787.742312212</v>
      </c>
      <c r="S105" s="151">
        <f t="shared" si="9"/>
        <v>20274.48259652438</v>
      </c>
      <c r="T105" s="256">
        <f t="shared" si="10"/>
        <v>20679.972248454869</v>
      </c>
    </row>
    <row r="106" spans="1:124" ht="12.75" customHeight="1" x14ac:dyDescent="0.2">
      <c r="A106" s="78">
        <f t="shared" si="11"/>
        <v>4</v>
      </c>
      <c r="B106" s="65" t="s">
        <v>513</v>
      </c>
      <c r="C106" s="265" t="s">
        <v>514</v>
      </c>
      <c r="D106" s="265" t="s">
        <v>174</v>
      </c>
      <c r="E106" s="89" t="s">
        <v>52</v>
      </c>
      <c r="F106" s="116"/>
      <c r="G106" s="89" t="s">
        <v>114</v>
      </c>
      <c r="H106" s="88" t="s">
        <v>1100</v>
      </c>
      <c r="I106" s="89">
        <v>4</v>
      </c>
      <c r="J106" s="91">
        <v>3</v>
      </c>
      <c r="K106" s="29">
        <v>2306</v>
      </c>
      <c r="L106" s="29">
        <v>2113</v>
      </c>
      <c r="M106" s="29">
        <v>0</v>
      </c>
      <c r="N106" s="126">
        <v>30</v>
      </c>
      <c r="O106" s="213">
        <v>41866966.296298228</v>
      </c>
      <c r="P106" s="94">
        <v>0</v>
      </c>
      <c r="Q106" s="94">
        <v>0</v>
      </c>
      <c r="R106" s="94">
        <f t="shared" si="8"/>
        <v>41866966.296298228</v>
      </c>
      <c r="S106" s="151">
        <f t="shared" si="9"/>
        <v>19813.992568054058</v>
      </c>
      <c r="T106" s="256">
        <f t="shared" si="10"/>
        <v>20210.272419415141</v>
      </c>
    </row>
    <row r="107" spans="1:124" ht="12.75" customHeight="1" x14ac:dyDescent="0.2">
      <c r="A107" s="78">
        <f t="shared" si="11"/>
        <v>5</v>
      </c>
      <c r="B107" s="65" t="s">
        <v>509</v>
      </c>
      <c r="C107" s="265" t="s">
        <v>510</v>
      </c>
      <c r="D107" s="265" t="s">
        <v>174</v>
      </c>
      <c r="E107" s="89" t="s">
        <v>52</v>
      </c>
      <c r="F107" s="116"/>
      <c r="G107" s="89" t="s">
        <v>114</v>
      </c>
      <c r="H107" s="88" t="s">
        <v>1100</v>
      </c>
      <c r="I107" s="89">
        <v>3</v>
      </c>
      <c r="J107" s="91">
        <v>2</v>
      </c>
      <c r="K107" s="29">
        <v>1032</v>
      </c>
      <c r="L107" s="29">
        <v>994</v>
      </c>
      <c r="M107" s="29">
        <v>0</v>
      </c>
      <c r="N107" s="126">
        <v>19</v>
      </c>
      <c r="O107" s="213">
        <v>18736647.535897557</v>
      </c>
      <c r="P107" s="94">
        <v>0</v>
      </c>
      <c r="Q107" s="94">
        <v>0</v>
      </c>
      <c r="R107" s="94">
        <f t="shared" si="8"/>
        <v>18736647.535897557</v>
      </c>
      <c r="S107" s="151">
        <f t="shared" si="9"/>
        <v>18849.746011969371</v>
      </c>
      <c r="T107" s="256">
        <f t="shared" si="10"/>
        <v>19226.740932208759</v>
      </c>
    </row>
    <row r="108" spans="1:124" ht="12.75" customHeight="1" x14ac:dyDescent="0.2">
      <c r="A108" s="78">
        <f t="shared" si="11"/>
        <v>6</v>
      </c>
      <c r="B108" s="65" t="s">
        <v>535</v>
      </c>
      <c r="C108" s="265" t="s">
        <v>536</v>
      </c>
      <c r="D108" s="265" t="s">
        <v>174</v>
      </c>
      <c r="E108" s="89" t="s">
        <v>57</v>
      </c>
      <c r="F108" s="116"/>
      <c r="G108" s="89" t="s">
        <v>114</v>
      </c>
      <c r="H108" s="137" t="s">
        <v>1101</v>
      </c>
      <c r="I108" s="89">
        <v>4</v>
      </c>
      <c r="J108" s="91">
        <v>2</v>
      </c>
      <c r="K108" s="29">
        <v>1456</v>
      </c>
      <c r="L108" s="29">
        <v>1261</v>
      </c>
      <c r="M108" s="29">
        <v>0</v>
      </c>
      <c r="N108" s="126">
        <v>32</v>
      </c>
      <c r="O108" s="213">
        <v>25404028.874052189</v>
      </c>
      <c r="P108" s="94">
        <v>0</v>
      </c>
      <c r="Q108" s="94">
        <v>0</v>
      </c>
      <c r="R108" s="94">
        <f t="shared" si="8"/>
        <v>25404028.874052189</v>
      </c>
      <c r="S108" s="151">
        <f t="shared" si="9"/>
        <v>20145.938837471997</v>
      </c>
      <c r="T108" s="256">
        <f t="shared" si="10"/>
        <v>20548.857614221437</v>
      </c>
    </row>
    <row r="109" spans="1:124" ht="12.75" customHeight="1" x14ac:dyDescent="0.2">
      <c r="A109" s="78">
        <f t="shared" si="11"/>
        <v>7</v>
      </c>
      <c r="B109" s="65" t="s">
        <v>553</v>
      </c>
      <c r="C109" s="265" t="s">
        <v>554</v>
      </c>
      <c r="D109" s="265" t="s">
        <v>174</v>
      </c>
      <c r="E109" s="89" t="s">
        <v>55</v>
      </c>
      <c r="F109" s="116"/>
      <c r="G109" s="89" t="s">
        <v>114</v>
      </c>
      <c r="H109" s="88" t="s">
        <v>1100</v>
      </c>
      <c r="I109" s="89">
        <v>2</v>
      </c>
      <c r="J109" s="91">
        <v>2</v>
      </c>
      <c r="K109" s="29">
        <v>667</v>
      </c>
      <c r="L109" s="29">
        <v>625</v>
      </c>
      <c r="M109" s="29">
        <v>0</v>
      </c>
      <c r="N109" s="126">
        <v>16</v>
      </c>
      <c r="O109" s="213">
        <v>12109829.366708985</v>
      </c>
      <c r="P109" s="94">
        <v>0</v>
      </c>
      <c r="Q109" s="94">
        <v>0</v>
      </c>
      <c r="R109" s="94">
        <f t="shared" si="8"/>
        <v>12109829.366708985</v>
      </c>
      <c r="S109" s="151">
        <f t="shared" si="9"/>
        <v>19375.726986734375</v>
      </c>
      <c r="T109" s="256">
        <f t="shared" si="10"/>
        <v>19763.241526469064</v>
      </c>
    </row>
    <row r="110" spans="1:124" ht="12.75" customHeight="1" x14ac:dyDescent="0.2">
      <c r="A110" s="78">
        <f t="shared" si="11"/>
        <v>8</v>
      </c>
      <c r="B110" s="65" t="s">
        <v>475</v>
      </c>
      <c r="C110" s="265" t="s">
        <v>476</v>
      </c>
      <c r="D110" s="265" t="s">
        <v>174</v>
      </c>
      <c r="E110" s="89" t="s">
        <v>44</v>
      </c>
      <c r="F110" s="116"/>
      <c r="G110" s="89" t="s">
        <v>114</v>
      </c>
      <c r="H110" s="137" t="s">
        <v>1101</v>
      </c>
      <c r="I110" s="89">
        <v>5</v>
      </c>
      <c r="J110" s="91">
        <v>2</v>
      </c>
      <c r="K110" s="29">
        <v>1804</v>
      </c>
      <c r="L110" s="29">
        <v>1669</v>
      </c>
      <c r="M110" s="29">
        <v>0</v>
      </c>
      <c r="N110" s="126">
        <v>42</v>
      </c>
      <c r="O110" s="213">
        <v>22051360.734716594</v>
      </c>
      <c r="P110" s="94">
        <v>0</v>
      </c>
      <c r="Q110" s="94">
        <v>0</v>
      </c>
      <c r="R110" s="94">
        <f t="shared" si="8"/>
        <v>22051360.734716594</v>
      </c>
      <c r="S110" s="151">
        <f t="shared" si="9"/>
        <v>13212.319193958414</v>
      </c>
      <c r="T110" s="256">
        <f t="shared" si="10"/>
        <v>13476.565577837582</v>
      </c>
    </row>
    <row r="111" spans="1:124" ht="12.75" customHeight="1" x14ac:dyDescent="0.2">
      <c r="A111" s="78">
        <f t="shared" si="11"/>
        <v>9</v>
      </c>
      <c r="B111" s="65" t="s">
        <v>579</v>
      </c>
      <c r="C111" s="265" t="s">
        <v>580</v>
      </c>
      <c r="D111" s="265" t="s">
        <v>174</v>
      </c>
      <c r="E111" s="89" t="s">
        <v>44</v>
      </c>
      <c r="F111" s="116"/>
      <c r="G111" s="89" t="s">
        <v>114</v>
      </c>
      <c r="H111" s="88" t="s">
        <v>1100</v>
      </c>
      <c r="I111" s="89">
        <v>3</v>
      </c>
      <c r="J111" s="91">
        <v>2</v>
      </c>
      <c r="K111" s="29">
        <v>1292.5</v>
      </c>
      <c r="L111" s="29">
        <v>836.8</v>
      </c>
      <c r="M111" s="29">
        <v>0</v>
      </c>
      <c r="N111" s="126">
        <v>24</v>
      </c>
      <c r="O111" s="213">
        <v>23466198.585414335</v>
      </c>
      <c r="P111" s="94">
        <v>0</v>
      </c>
      <c r="Q111" s="94">
        <v>0</v>
      </c>
      <c r="R111" s="94">
        <f t="shared" si="8"/>
        <v>23466198.585414335</v>
      </c>
      <c r="S111" s="151">
        <f t="shared" si="9"/>
        <v>28042.780336298205</v>
      </c>
      <c r="T111" s="256">
        <f t="shared" si="10"/>
        <v>28603.635943024168</v>
      </c>
    </row>
    <row r="112" spans="1:124" ht="12.75" customHeight="1" x14ac:dyDescent="0.2">
      <c r="A112" s="78">
        <f t="shared" si="11"/>
        <v>10</v>
      </c>
      <c r="B112" s="65" t="s">
        <v>497</v>
      </c>
      <c r="C112" s="265" t="s">
        <v>498</v>
      </c>
      <c r="D112" s="265" t="s">
        <v>174</v>
      </c>
      <c r="E112" s="89" t="s">
        <v>61</v>
      </c>
      <c r="F112" s="116"/>
      <c r="G112" s="89" t="s">
        <v>114</v>
      </c>
      <c r="H112" s="88" t="s">
        <v>1100</v>
      </c>
      <c r="I112" s="89">
        <v>4</v>
      </c>
      <c r="J112" s="91">
        <v>2</v>
      </c>
      <c r="K112" s="29">
        <v>1432</v>
      </c>
      <c r="L112" s="29">
        <v>1299</v>
      </c>
      <c r="M112" s="29">
        <v>0</v>
      </c>
      <c r="N112" s="126">
        <v>30</v>
      </c>
      <c r="O112" s="213">
        <v>25998914.022679556</v>
      </c>
      <c r="P112" s="94">
        <v>0</v>
      </c>
      <c r="Q112" s="94">
        <v>0</v>
      </c>
      <c r="R112" s="94">
        <f t="shared" si="8"/>
        <v>25998914.022679556</v>
      </c>
      <c r="S112" s="151">
        <f t="shared" si="9"/>
        <v>20014.560448560089</v>
      </c>
      <c r="T112" s="256">
        <f t="shared" si="10"/>
        <v>20414.85165753129</v>
      </c>
    </row>
    <row r="113" spans="1:20" ht="12.75" customHeight="1" x14ac:dyDescent="0.2">
      <c r="A113" s="78">
        <f t="shared" si="11"/>
        <v>11</v>
      </c>
      <c r="B113" s="65" t="s">
        <v>469</v>
      </c>
      <c r="C113" s="265" t="s">
        <v>470</v>
      </c>
      <c r="D113" s="265" t="s">
        <v>174</v>
      </c>
      <c r="E113" s="89" t="s">
        <v>43</v>
      </c>
      <c r="F113" s="116"/>
      <c r="G113" s="89" t="s">
        <v>114</v>
      </c>
      <c r="H113" s="137" t="s">
        <v>1100</v>
      </c>
      <c r="I113" s="89">
        <v>2</v>
      </c>
      <c r="J113" s="91">
        <v>3</v>
      </c>
      <c r="K113" s="29">
        <v>751.6</v>
      </c>
      <c r="L113" s="29">
        <v>483</v>
      </c>
      <c r="M113" s="29">
        <v>0</v>
      </c>
      <c r="N113" s="126">
        <v>18</v>
      </c>
      <c r="O113" s="213">
        <v>13645798.728663376</v>
      </c>
      <c r="P113" s="94">
        <v>0</v>
      </c>
      <c r="Q113" s="94">
        <v>0</v>
      </c>
      <c r="R113" s="94">
        <f t="shared" si="8"/>
        <v>13645798.728663376</v>
      </c>
      <c r="S113" s="151">
        <f t="shared" si="9"/>
        <v>28252.171280876555</v>
      </c>
      <c r="T113" s="256">
        <f t="shared" si="10"/>
        <v>28817.214706494087</v>
      </c>
    </row>
    <row r="114" spans="1:20" s="1" customFormat="1" ht="12.75" customHeight="1" x14ac:dyDescent="0.2">
      <c r="A114" s="78">
        <f t="shared" si="11"/>
        <v>12</v>
      </c>
      <c r="B114" s="65" t="s">
        <v>561</v>
      </c>
      <c r="C114" s="265" t="s">
        <v>562</v>
      </c>
      <c r="D114" s="265" t="s">
        <v>174</v>
      </c>
      <c r="E114" s="89" t="s">
        <v>52</v>
      </c>
      <c r="F114" s="116"/>
      <c r="G114" s="89" t="s">
        <v>114</v>
      </c>
      <c r="H114" s="88" t="s">
        <v>1100</v>
      </c>
      <c r="I114" s="89">
        <v>2</v>
      </c>
      <c r="J114" s="91">
        <v>2</v>
      </c>
      <c r="K114" s="29">
        <v>687.36</v>
      </c>
      <c r="L114" s="29">
        <v>574.1</v>
      </c>
      <c r="M114" s="29">
        <v>0</v>
      </c>
      <c r="N114" s="126">
        <v>16</v>
      </c>
      <c r="O114" s="213">
        <v>12479478.730886187</v>
      </c>
      <c r="P114" s="94">
        <v>0</v>
      </c>
      <c r="Q114" s="94">
        <v>0</v>
      </c>
      <c r="R114" s="94">
        <f t="shared" si="8"/>
        <v>12479478.730886187</v>
      </c>
      <c r="S114" s="151">
        <f t="shared" si="9"/>
        <v>21737.465129570086</v>
      </c>
      <c r="T114" s="256">
        <f t="shared" si="10"/>
        <v>22172.214432161487</v>
      </c>
    </row>
    <row r="115" spans="1:20" s="1" customFormat="1" ht="12.75" customHeight="1" x14ac:dyDescent="0.2">
      <c r="A115" s="78">
        <f t="shared" si="11"/>
        <v>13</v>
      </c>
      <c r="B115" s="65" t="s">
        <v>539</v>
      </c>
      <c r="C115" s="265" t="s">
        <v>540</v>
      </c>
      <c r="D115" s="265" t="s">
        <v>174</v>
      </c>
      <c r="E115" s="89" t="s">
        <v>52</v>
      </c>
      <c r="F115" s="116"/>
      <c r="G115" s="89" t="s">
        <v>114</v>
      </c>
      <c r="H115" s="88" t="s">
        <v>1100</v>
      </c>
      <c r="I115" s="89">
        <v>4</v>
      </c>
      <c r="J115" s="91">
        <v>2</v>
      </c>
      <c r="K115" s="29">
        <v>1470</v>
      </c>
      <c r="L115" s="29">
        <v>1275</v>
      </c>
      <c r="M115" s="29">
        <v>0</v>
      </c>
      <c r="N115" s="126">
        <v>32</v>
      </c>
      <c r="O115" s="213">
        <v>26688829.338923849</v>
      </c>
      <c r="P115" s="94">
        <v>0</v>
      </c>
      <c r="Q115" s="94">
        <v>0</v>
      </c>
      <c r="R115" s="94">
        <f t="shared" si="8"/>
        <v>26688829.338923849</v>
      </c>
      <c r="S115" s="151">
        <f t="shared" si="9"/>
        <v>20932.415167783412</v>
      </c>
      <c r="T115" s="256">
        <f t="shared" si="10"/>
        <v>21351.063471139081</v>
      </c>
    </row>
    <row r="116" spans="1:20" s="1" customFormat="1" ht="12.75" customHeight="1" x14ac:dyDescent="0.2">
      <c r="A116" s="78">
        <f t="shared" si="11"/>
        <v>14</v>
      </c>
      <c r="B116" s="65" t="s">
        <v>537</v>
      </c>
      <c r="C116" s="265" t="s">
        <v>538</v>
      </c>
      <c r="D116" s="265" t="s">
        <v>174</v>
      </c>
      <c r="E116" s="89" t="s">
        <v>57</v>
      </c>
      <c r="F116" s="116"/>
      <c r="G116" s="89" t="s">
        <v>114</v>
      </c>
      <c r="H116" s="88" t="s">
        <v>1100</v>
      </c>
      <c r="I116" s="89">
        <v>4</v>
      </c>
      <c r="J116" s="91">
        <v>3</v>
      </c>
      <c r="K116" s="29">
        <v>2276</v>
      </c>
      <c r="L116" s="29">
        <v>1985</v>
      </c>
      <c r="M116" s="29">
        <v>0</v>
      </c>
      <c r="N116" s="126">
        <v>53</v>
      </c>
      <c r="O116" s="213">
        <v>41322296.309789576</v>
      </c>
      <c r="P116" s="94">
        <v>0</v>
      </c>
      <c r="Q116" s="94">
        <v>0</v>
      </c>
      <c r="R116" s="94">
        <f t="shared" si="8"/>
        <v>41322296.309789576</v>
      </c>
      <c r="S116" s="151">
        <f t="shared" si="9"/>
        <v>20817.277737929257</v>
      </c>
      <c r="T116" s="256">
        <f t="shared" si="10"/>
        <v>21233.623292687844</v>
      </c>
    </row>
    <row r="117" spans="1:20" s="1" customFormat="1" ht="12.75" customHeight="1" x14ac:dyDescent="0.2">
      <c r="A117" s="78">
        <f t="shared" si="11"/>
        <v>15</v>
      </c>
      <c r="B117" s="348" t="s">
        <v>107</v>
      </c>
      <c r="C117" s="642" t="s">
        <v>178</v>
      </c>
      <c r="D117" s="265" t="s">
        <v>174</v>
      </c>
      <c r="E117" s="89" t="s">
        <v>58</v>
      </c>
      <c r="F117" s="116"/>
      <c r="G117" s="89" t="s">
        <v>114</v>
      </c>
      <c r="H117" s="88" t="s">
        <v>1102</v>
      </c>
      <c r="I117" s="89">
        <v>3</v>
      </c>
      <c r="J117" s="91">
        <v>2</v>
      </c>
      <c r="K117" s="29">
        <v>927.3</v>
      </c>
      <c r="L117" s="29">
        <v>789</v>
      </c>
      <c r="M117" s="29">
        <v>0</v>
      </c>
      <c r="N117" s="126">
        <v>22</v>
      </c>
      <c r="O117" s="213">
        <v>18273479.983885977</v>
      </c>
      <c r="P117" s="94">
        <v>0</v>
      </c>
      <c r="Q117" s="94">
        <v>0</v>
      </c>
      <c r="R117" s="94">
        <f t="shared" si="8"/>
        <v>18273479.983885977</v>
      </c>
      <c r="S117" s="151">
        <f t="shared" si="9"/>
        <v>23160.304162086155</v>
      </c>
      <c r="T117" s="256">
        <f t="shared" si="10"/>
        <v>23623.510245327878</v>
      </c>
    </row>
    <row r="118" spans="1:20" s="1" customFormat="1" ht="12.75" customHeight="1" x14ac:dyDescent="0.2">
      <c r="A118" s="78">
        <f t="shared" si="11"/>
        <v>16</v>
      </c>
      <c r="B118" s="65" t="s">
        <v>490</v>
      </c>
      <c r="C118" s="265" t="s">
        <v>491</v>
      </c>
      <c r="D118" s="265" t="s">
        <v>174</v>
      </c>
      <c r="E118" s="89" t="s">
        <v>62</v>
      </c>
      <c r="F118" s="116"/>
      <c r="G118" s="89" t="s">
        <v>114</v>
      </c>
      <c r="H118" s="88" t="s">
        <v>1103</v>
      </c>
      <c r="I118" s="89">
        <v>5</v>
      </c>
      <c r="J118" s="91">
        <v>4</v>
      </c>
      <c r="K118" s="29">
        <v>4008</v>
      </c>
      <c r="L118" s="29">
        <v>3503</v>
      </c>
      <c r="M118" s="29">
        <v>0</v>
      </c>
      <c r="N118" s="126">
        <v>80</v>
      </c>
      <c r="O118" s="213">
        <v>48331416.669157602</v>
      </c>
      <c r="P118" s="94">
        <v>0</v>
      </c>
      <c r="Q118" s="94">
        <v>0</v>
      </c>
      <c r="R118" s="94">
        <f t="shared" si="8"/>
        <v>48331416.669157602</v>
      </c>
      <c r="S118" s="151">
        <f t="shared" si="9"/>
        <v>13797.150062562832</v>
      </c>
      <c r="T118" s="256">
        <f t="shared" si="10"/>
        <v>14073.093063814089</v>
      </c>
    </row>
    <row r="119" spans="1:20" s="1" customFormat="1" ht="12.75" customHeight="1" x14ac:dyDescent="0.2">
      <c r="A119" s="78">
        <f t="shared" si="11"/>
        <v>17</v>
      </c>
      <c r="B119" s="65" t="s">
        <v>521</v>
      </c>
      <c r="C119" s="265" t="s">
        <v>522</v>
      </c>
      <c r="D119" s="265" t="s">
        <v>174</v>
      </c>
      <c r="E119" s="89" t="s">
        <v>58</v>
      </c>
      <c r="F119" s="116"/>
      <c r="G119" s="89" t="s">
        <v>114</v>
      </c>
      <c r="H119" s="88" t="s">
        <v>1100</v>
      </c>
      <c r="I119" s="89">
        <v>5</v>
      </c>
      <c r="J119" s="91">
        <v>3</v>
      </c>
      <c r="K119" s="29">
        <v>3778.9</v>
      </c>
      <c r="L119" s="29">
        <v>2992.75</v>
      </c>
      <c r="M119" s="29">
        <v>0</v>
      </c>
      <c r="N119" s="126">
        <v>30</v>
      </c>
      <c r="O119" s="213">
        <v>45563435.534274653</v>
      </c>
      <c r="P119" s="94">
        <v>0</v>
      </c>
      <c r="Q119" s="94">
        <v>0</v>
      </c>
      <c r="R119" s="94">
        <f t="shared" si="8"/>
        <v>45563435.534274653</v>
      </c>
      <c r="S119" s="151">
        <f t="shared" si="9"/>
        <v>15224.604639303201</v>
      </c>
      <c r="T119" s="256">
        <f t="shared" si="10"/>
        <v>15529.096732089265</v>
      </c>
    </row>
    <row r="120" spans="1:20" s="1" customFormat="1" ht="12.75" customHeight="1" x14ac:dyDescent="0.2">
      <c r="A120" s="78">
        <f t="shared" si="11"/>
        <v>18</v>
      </c>
      <c r="B120" s="65" t="s">
        <v>559</v>
      </c>
      <c r="C120" s="265" t="s">
        <v>560</v>
      </c>
      <c r="D120" s="265" t="s">
        <v>174</v>
      </c>
      <c r="E120" s="89" t="s">
        <v>52</v>
      </c>
      <c r="F120" s="116"/>
      <c r="G120" s="89" t="s">
        <v>114</v>
      </c>
      <c r="H120" s="88" t="s">
        <v>1100</v>
      </c>
      <c r="I120" s="89">
        <v>2</v>
      </c>
      <c r="J120" s="91">
        <v>1</v>
      </c>
      <c r="K120" s="29">
        <v>437.2</v>
      </c>
      <c r="L120" s="29">
        <v>271</v>
      </c>
      <c r="M120" s="29">
        <v>0</v>
      </c>
      <c r="N120" s="126">
        <v>8</v>
      </c>
      <c r="O120" s="213">
        <v>6827779.6171300812</v>
      </c>
      <c r="P120" s="94">
        <v>0</v>
      </c>
      <c r="Q120" s="94">
        <v>0</v>
      </c>
      <c r="R120" s="94">
        <f t="shared" si="8"/>
        <v>6827779.6171300812</v>
      </c>
      <c r="S120" s="151">
        <f t="shared" si="9"/>
        <v>25194.758734797346</v>
      </c>
      <c r="T120" s="256">
        <f t="shared" si="10"/>
        <v>25698.653909493292</v>
      </c>
    </row>
    <row r="121" spans="1:20" s="1" customFormat="1" ht="12.75" customHeight="1" x14ac:dyDescent="0.2">
      <c r="A121" s="78">
        <f t="shared" si="11"/>
        <v>19</v>
      </c>
      <c r="B121" s="65" t="s">
        <v>478</v>
      </c>
      <c r="C121" s="265" t="s">
        <v>479</v>
      </c>
      <c r="D121" s="265" t="s">
        <v>174</v>
      </c>
      <c r="E121" s="89" t="s">
        <v>55</v>
      </c>
      <c r="F121" s="116"/>
      <c r="G121" s="89" t="s">
        <v>114</v>
      </c>
      <c r="H121" s="137" t="s">
        <v>1101</v>
      </c>
      <c r="I121" s="89">
        <v>4</v>
      </c>
      <c r="J121" s="91">
        <v>2</v>
      </c>
      <c r="K121" s="29">
        <v>1342.7</v>
      </c>
      <c r="L121" s="29">
        <v>1292.2</v>
      </c>
      <c r="M121" s="29">
        <v>0</v>
      </c>
      <c r="N121" s="126">
        <v>32</v>
      </c>
      <c r="O121" s="213">
        <v>22227258.560955133</v>
      </c>
      <c r="P121" s="94">
        <v>0</v>
      </c>
      <c r="Q121" s="94">
        <v>0</v>
      </c>
      <c r="R121" s="94">
        <f t="shared" si="8"/>
        <v>22227258.560955133</v>
      </c>
      <c r="S121" s="151">
        <f t="shared" si="9"/>
        <v>17201.097787459476</v>
      </c>
      <c r="T121" s="256">
        <f t="shared" si="10"/>
        <v>17545.119743208666</v>
      </c>
    </row>
    <row r="122" spans="1:20" s="1" customFormat="1" ht="12.75" customHeight="1" x14ac:dyDescent="0.2">
      <c r="A122" s="78">
        <f t="shared" si="11"/>
        <v>20</v>
      </c>
      <c r="B122" s="65" t="s">
        <v>547</v>
      </c>
      <c r="C122" s="265" t="s">
        <v>548</v>
      </c>
      <c r="D122" s="265" t="s">
        <v>174</v>
      </c>
      <c r="E122" s="89" t="s">
        <v>55</v>
      </c>
      <c r="F122" s="116"/>
      <c r="G122" s="89" t="s">
        <v>114</v>
      </c>
      <c r="H122" s="88" t="s">
        <v>1100</v>
      </c>
      <c r="I122" s="89">
        <v>2</v>
      </c>
      <c r="J122" s="91">
        <v>2</v>
      </c>
      <c r="K122" s="29">
        <v>628.20000000000005</v>
      </c>
      <c r="L122" s="29">
        <v>514.9</v>
      </c>
      <c r="M122" s="29">
        <v>0</v>
      </c>
      <c r="N122" s="126">
        <v>16</v>
      </c>
      <c r="O122" s="213">
        <v>11405389.517491132</v>
      </c>
      <c r="P122" s="94">
        <v>0</v>
      </c>
      <c r="Q122" s="94">
        <v>0</v>
      </c>
      <c r="R122" s="94">
        <f t="shared" si="8"/>
        <v>11405389.517491132</v>
      </c>
      <c r="S122" s="151">
        <f t="shared" si="9"/>
        <v>22150.688517170584</v>
      </c>
      <c r="T122" s="256">
        <f t="shared" si="10"/>
        <v>22593.702287513996</v>
      </c>
    </row>
    <row r="123" spans="1:20" s="1" customFormat="1" ht="12.75" customHeight="1" x14ac:dyDescent="0.2">
      <c r="A123" s="78">
        <f t="shared" si="11"/>
        <v>21</v>
      </c>
      <c r="B123" s="65" t="s">
        <v>482</v>
      </c>
      <c r="C123" s="265" t="s">
        <v>483</v>
      </c>
      <c r="D123" s="265" t="s">
        <v>174</v>
      </c>
      <c r="E123" s="89" t="s">
        <v>60</v>
      </c>
      <c r="F123" s="116"/>
      <c r="G123" s="89" t="s">
        <v>114</v>
      </c>
      <c r="H123" s="88" t="s">
        <v>1100</v>
      </c>
      <c r="I123" s="89">
        <v>5</v>
      </c>
      <c r="J123" s="91">
        <v>4</v>
      </c>
      <c r="K123" s="29">
        <v>5087.72</v>
      </c>
      <c r="L123" s="29">
        <v>3239.3</v>
      </c>
      <c r="M123" s="29">
        <v>0</v>
      </c>
      <c r="N123" s="126">
        <v>74</v>
      </c>
      <c r="O123" s="213">
        <v>62183046.936326183</v>
      </c>
      <c r="P123" s="94">
        <v>0</v>
      </c>
      <c r="Q123" s="94">
        <v>0</v>
      </c>
      <c r="R123" s="94">
        <f t="shared" si="8"/>
        <v>62183046.936326183</v>
      </c>
      <c r="S123" s="151">
        <f t="shared" si="9"/>
        <v>19196.445817406904</v>
      </c>
      <c r="T123" s="256">
        <f t="shared" si="10"/>
        <v>19580.374733755041</v>
      </c>
    </row>
    <row r="124" spans="1:20" s="1" customFormat="1" ht="12.75" customHeight="1" x14ac:dyDescent="0.2">
      <c r="A124" s="78">
        <f t="shared" si="11"/>
        <v>22</v>
      </c>
      <c r="B124" s="65" t="s">
        <v>501</v>
      </c>
      <c r="C124" s="265" t="s">
        <v>502</v>
      </c>
      <c r="D124" s="265" t="s">
        <v>174</v>
      </c>
      <c r="E124" s="89" t="s">
        <v>60</v>
      </c>
      <c r="F124" s="116"/>
      <c r="G124" s="89" t="s">
        <v>114</v>
      </c>
      <c r="H124" s="137" t="s">
        <v>1101</v>
      </c>
      <c r="I124" s="89">
        <v>4</v>
      </c>
      <c r="J124" s="91">
        <v>2</v>
      </c>
      <c r="K124" s="29">
        <v>1445</v>
      </c>
      <c r="L124" s="29">
        <v>1293</v>
      </c>
      <c r="M124" s="29">
        <v>0</v>
      </c>
      <c r="N124" s="126">
        <v>32</v>
      </c>
      <c r="O124" s="213">
        <v>25212102.83173449</v>
      </c>
      <c r="P124" s="94">
        <v>0</v>
      </c>
      <c r="Q124" s="94">
        <v>0</v>
      </c>
      <c r="R124" s="94">
        <f t="shared" si="8"/>
        <v>25212102.83173449</v>
      </c>
      <c r="S124" s="151">
        <f t="shared" si="9"/>
        <v>19498.919436762946</v>
      </c>
      <c r="T124" s="256">
        <f t="shared" si="10"/>
        <v>19888.897825498207</v>
      </c>
    </row>
    <row r="125" spans="1:20" s="1" customFormat="1" ht="12.75" customHeight="1" x14ac:dyDescent="0.2">
      <c r="A125" s="78">
        <f t="shared" si="11"/>
        <v>23</v>
      </c>
      <c r="B125" s="65" t="s">
        <v>587</v>
      </c>
      <c r="C125" s="265" t="s">
        <v>588</v>
      </c>
      <c r="D125" s="265" t="s">
        <v>174</v>
      </c>
      <c r="E125" s="89" t="s">
        <v>58</v>
      </c>
      <c r="F125" s="116"/>
      <c r="G125" s="89" t="s">
        <v>114</v>
      </c>
      <c r="H125" s="88" t="s">
        <v>1100</v>
      </c>
      <c r="I125" s="89">
        <v>3</v>
      </c>
      <c r="J125" s="91">
        <v>2</v>
      </c>
      <c r="K125" s="29">
        <v>1065.1500000000001</v>
      </c>
      <c r="L125" s="29">
        <v>953</v>
      </c>
      <c r="M125" s="29">
        <v>0</v>
      </c>
      <c r="N125" s="126">
        <v>27</v>
      </c>
      <c r="O125" s="213">
        <v>19338507.870989617</v>
      </c>
      <c r="P125" s="94">
        <v>0</v>
      </c>
      <c r="Q125" s="94">
        <v>0</v>
      </c>
      <c r="R125" s="94">
        <f t="shared" si="8"/>
        <v>19338507.870989617</v>
      </c>
      <c r="S125" s="151">
        <f t="shared" si="9"/>
        <v>20292.243306389944</v>
      </c>
      <c r="T125" s="256">
        <f t="shared" si="10"/>
        <v>20698.088172517742</v>
      </c>
    </row>
    <row r="126" spans="1:20" s="1" customFormat="1" ht="12.75" customHeight="1" x14ac:dyDescent="0.2">
      <c r="A126" s="78">
        <f t="shared" si="11"/>
        <v>24</v>
      </c>
      <c r="B126" s="65" t="s">
        <v>505</v>
      </c>
      <c r="C126" s="265" t="s">
        <v>506</v>
      </c>
      <c r="D126" s="265" t="s">
        <v>174</v>
      </c>
      <c r="E126" s="89" t="s">
        <v>61</v>
      </c>
      <c r="F126" s="116"/>
      <c r="G126" s="89" t="s">
        <v>114</v>
      </c>
      <c r="H126" s="88" t="s">
        <v>1100</v>
      </c>
      <c r="I126" s="89">
        <v>5</v>
      </c>
      <c r="J126" s="91">
        <v>2</v>
      </c>
      <c r="K126" s="29">
        <v>1904</v>
      </c>
      <c r="L126" s="29">
        <v>1597</v>
      </c>
      <c r="M126" s="29">
        <v>0</v>
      </c>
      <c r="N126" s="126">
        <v>42</v>
      </c>
      <c r="O126" s="213">
        <v>23271037.196772825</v>
      </c>
      <c r="P126" s="94">
        <v>0</v>
      </c>
      <c r="Q126" s="94">
        <v>0</v>
      </c>
      <c r="R126" s="94">
        <f t="shared" si="8"/>
        <v>23271037.196772825</v>
      </c>
      <c r="S126" s="151">
        <f t="shared" si="9"/>
        <v>14571.720223401895</v>
      </c>
      <c r="T126" s="256">
        <f t="shared" si="10"/>
        <v>14863.154627869933</v>
      </c>
    </row>
    <row r="127" spans="1:20" s="1" customFormat="1" ht="12.75" customHeight="1" x14ac:dyDescent="0.2">
      <c r="A127" s="78">
        <f t="shared" si="11"/>
        <v>25</v>
      </c>
      <c r="B127" s="65" t="s">
        <v>467</v>
      </c>
      <c r="C127" s="265" t="s">
        <v>468</v>
      </c>
      <c r="D127" s="265" t="s">
        <v>174</v>
      </c>
      <c r="E127" s="89" t="s">
        <v>55</v>
      </c>
      <c r="F127" s="116"/>
      <c r="G127" s="89" t="s">
        <v>114</v>
      </c>
      <c r="H127" s="137" t="s">
        <v>1100</v>
      </c>
      <c r="I127" s="89">
        <v>5</v>
      </c>
      <c r="J127" s="91">
        <v>3</v>
      </c>
      <c r="K127" s="29">
        <v>3230.92</v>
      </c>
      <c r="L127" s="29">
        <v>2937.2</v>
      </c>
      <c r="M127" s="29">
        <v>0</v>
      </c>
      <c r="N127" s="126">
        <v>154</v>
      </c>
      <c r="O127" s="213">
        <v>39488896.796112016</v>
      </c>
      <c r="P127" s="94">
        <v>0</v>
      </c>
      <c r="Q127" s="94">
        <v>0</v>
      </c>
      <c r="R127" s="94">
        <f t="shared" si="8"/>
        <v>39488896.796112016</v>
      </c>
      <c r="S127" s="151">
        <f t="shared" si="9"/>
        <v>13444.401741833044</v>
      </c>
      <c r="T127" s="256">
        <f t="shared" si="10"/>
        <v>13713.289776669706</v>
      </c>
    </row>
    <row r="128" spans="1:20" s="1" customFormat="1" ht="12.75" customHeight="1" x14ac:dyDescent="0.2">
      <c r="A128" s="78">
        <f t="shared" si="11"/>
        <v>26</v>
      </c>
      <c r="B128" s="65" t="s">
        <v>494</v>
      </c>
      <c r="C128" s="265" t="s">
        <v>495</v>
      </c>
      <c r="D128" s="265" t="s">
        <v>174</v>
      </c>
      <c r="E128" s="89" t="s">
        <v>49</v>
      </c>
      <c r="F128" s="116"/>
      <c r="G128" s="89" t="s">
        <v>114</v>
      </c>
      <c r="H128" s="88" t="s">
        <v>1103</v>
      </c>
      <c r="I128" s="89">
        <v>5</v>
      </c>
      <c r="J128" s="91">
        <v>4</v>
      </c>
      <c r="K128" s="29">
        <v>4085</v>
      </c>
      <c r="L128" s="29">
        <v>3562</v>
      </c>
      <c r="M128" s="29">
        <v>0</v>
      </c>
      <c r="N128" s="126">
        <v>81</v>
      </c>
      <c r="O128" s="213">
        <v>49259939.394588038</v>
      </c>
      <c r="P128" s="94">
        <v>0</v>
      </c>
      <c r="Q128" s="94">
        <v>0</v>
      </c>
      <c r="R128" s="94">
        <f t="shared" si="8"/>
        <v>49259939.394588038</v>
      </c>
      <c r="S128" s="151">
        <f t="shared" si="9"/>
        <v>13829.292362321179</v>
      </c>
      <c r="T128" s="256">
        <f t="shared" si="10"/>
        <v>14105.878209567603</v>
      </c>
    </row>
    <row r="129" spans="1:20" s="1" customFormat="1" ht="12.75" customHeight="1" x14ac:dyDescent="0.2">
      <c r="A129" s="78">
        <f t="shared" si="11"/>
        <v>27</v>
      </c>
      <c r="B129" s="65" t="s">
        <v>563</v>
      </c>
      <c r="C129" s="265" t="s">
        <v>564</v>
      </c>
      <c r="D129" s="265" t="s">
        <v>174</v>
      </c>
      <c r="E129" s="89" t="s">
        <v>50</v>
      </c>
      <c r="F129" s="116"/>
      <c r="G129" s="89" t="s">
        <v>114</v>
      </c>
      <c r="H129" s="88" t="s">
        <v>1100</v>
      </c>
      <c r="I129" s="89">
        <v>2</v>
      </c>
      <c r="J129" s="91">
        <v>1</v>
      </c>
      <c r="K129" s="29">
        <v>391.3</v>
      </c>
      <c r="L129" s="29">
        <v>391.2</v>
      </c>
      <c r="M129" s="29">
        <v>0</v>
      </c>
      <c r="N129" s="126">
        <v>10</v>
      </c>
      <c r="O129" s="213">
        <v>7104312.1906944904</v>
      </c>
      <c r="P129" s="94">
        <v>0</v>
      </c>
      <c r="Q129" s="94">
        <v>0</v>
      </c>
      <c r="R129" s="94">
        <f t="shared" si="8"/>
        <v>7104312.1906944904</v>
      </c>
      <c r="S129" s="151">
        <f t="shared" si="9"/>
        <v>18160.307235926612</v>
      </c>
      <c r="T129" s="256">
        <f t="shared" si="10"/>
        <v>18523.513380645145</v>
      </c>
    </row>
    <row r="130" spans="1:20" s="1" customFormat="1" ht="12.75" customHeight="1" x14ac:dyDescent="0.2">
      <c r="A130" s="78">
        <f t="shared" si="11"/>
        <v>28</v>
      </c>
      <c r="B130" s="65" t="s">
        <v>529</v>
      </c>
      <c r="C130" s="265" t="s">
        <v>530</v>
      </c>
      <c r="D130" s="265" t="s">
        <v>174</v>
      </c>
      <c r="E130" s="89" t="s">
        <v>53</v>
      </c>
      <c r="F130" s="116"/>
      <c r="G130" s="89" t="s">
        <v>114</v>
      </c>
      <c r="H130" s="88" t="s">
        <v>1102</v>
      </c>
      <c r="I130" s="89">
        <v>5</v>
      </c>
      <c r="J130" s="91">
        <v>2</v>
      </c>
      <c r="K130" s="29">
        <v>2051.04</v>
      </c>
      <c r="L130" s="29">
        <v>1709.2</v>
      </c>
      <c r="M130" s="29">
        <v>0</v>
      </c>
      <c r="N130" s="126">
        <v>39</v>
      </c>
      <c r="O130" s="213">
        <v>29562079.87771453</v>
      </c>
      <c r="P130" s="94">
        <v>0</v>
      </c>
      <c r="Q130" s="94">
        <v>0</v>
      </c>
      <c r="R130" s="94">
        <f t="shared" si="8"/>
        <v>29562079.87771453</v>
      </c>
      <c r="S130" s="151">
        <f t="shared" si="9"/>
        <v>17295.857639664478</v>
      </c>
      <c r="T130" s="256">
        <f t="shared" si="10"/>
        <v>17641.774792457767</v>
      </c>
    </row>
    <row r="131" spans="1:20" s="1" customFormat="1" ht="12.75" customHeight="1" x14ac:dyDescent="0.2">
      <c r="A131" s="78">
        <f t="shared" si="11"/>
        <v>29</v>
      </c>
      <c r="B131" s="348" t="s">
        <v>496</v>
      </c>
      <c r="C131" s="642" t="s">
        <v>177</v>
      </c>
      <c r="D131" s="265" t="s">
        <v>174</v>
      </c>
      <c r="E131" s="89" t="s">
        <v>53</v>
      </c>
      <c r="F131" s="116"/>
      <c r="G131" s="89" t="s">
        <v>114</v>
      </c>
      <c r="H131" s="88" t="s">
        <v>1100</v>
      </c>
      <c r="I131" s="89">
        <v>2</v>
      </c>
      <c r="J131" s="91">
        <v>1</v>
      </c>
      <c r="K131" s="29">
        <v>475</v>
      </c>
      <c r="L131" s="29">
        <v>438.4</v>
      </c>
      <c r="M131" s="29">
        <v>0</v>
      </c>
      <c r="N131" s="126">
        <v>10</v>
      </c>
      <c r="O131" s="213">
        <v>8623941.4530536234</v>
      </c>
      <c r="P131" s="94">
        <v>0</v>
      </c>
      <c r="Q131" s="94">
        <v>0</v>
      </c>
      <c r="R131" s="94">
        <f t="shared" si="8"/>
        <v>8623941.4530536234</v>
      </c>
      <c r="S131" s="151">
        <f t="shared" si="9"/>
        <v>19671.399299848596</v>
      </c>
      <c r="T131" s="256">
        <f t="shared" si="10"/>
        <v>20064.827285845568</v>
      </c>
    </row>
    <row r="132" spans="1:20" s="1" customFormat="1" ht="12.75" customHeight="1" x14ac:dyDescent="0.2">
      <c r="A132" s="78">
        <f t="shared" si="11"/>
        <v>30</v>
      </c>
      <c r="B132" s="65" t="s">
        <v>557</v>
      </c>
      <c r="C132" s="265" t="s">
        <v>558</v>
      </c>
      <c r="D132" s="265" t="s">
        <v>174</v>
      </c>
      <c r="E132" s="89" t="s">
        <v>53</v>
      </c>
      <c r="F132" s="116"/>
      <c r="G132" s="89" t="s">
        <v>114</v>
      </c>
      <c r="H132" s="88" t="s">
        <v>1100</v>
      </c>
      <c r="I132" s="89">
        <v>2</v>
      </c>
      <c r="J132" s="91">
        <v>2</v>
      </c>
      <c r="K132" s="29">
        <v>385</v>
      </c>
      <c r="L132" s="29">
        <v>262</v>
      </c>
      <c r="M132" s="29">
        <v>0</v>
      </c>
      <c r="N132" s="126">
        <v>8</v>
      </c>
      <c r="O132" s="213">
        <v>6989931.493527675</v>
      </c>
      <c r="P132" s="94">
        <v>0</v>
      </c>
      <c r="Q132" s="94">
        <v>0</v>
      </c>
      <c r="R132" s="94">
        <f t="shared" si="8"/>
        <v>6989931.493527675</v>
      </c>
      <c r="S132" s="151">
        <f t="shared" si="9"/>
        <v>26679.127837891891</v>
      </c>
      <c r="T132" s="256">
        <f t="shared" si="10"/>
        <v>27212.71039464973</v>
      </c>
    </row>
    <row r="133" spans="1:20" s="1" customFormat="1" ht="12.75" customHeight="1" x14ac:dyDescent="0.2">
      <c r="A133" s="78">
        <f t="shared" si="11"/>
        <v>31</v>
      </c>
      <c r="B133" s="65" t="s">
        <v>593</v>
      </c>
      <c r="C133" s="265" t="s">
        <v>594</v>
      </c>
      <c r="D133" s="265" t="s">
        <v>174</v>
      </c>
      <c r="E133" s="89" t="s">
        <v>49</v>
      </c>
      <c r="F133" s="116"/>
      <c r="G133" s="89" t="s">
        <v>114</v>
      </c>
      <c r="H133" s="88" t="s">
        <v>1101</v>
      </c>
      <c r="I133" s="89">
        <v>5</v>
      </c>
      <c r="J133" s="91">
        <v>3</v>
      </c>
      <c r="K133" s="29">
        <v>3279.5</v>
      </c>
      <c r="L133" s="29">
        <v>3012.4</v>
      </c>
      <c r="M133" s="29">
        <v>0</v>
      </c>
      <c r="N133" s="126">
        <v>67</v>
      </c>
      <c r="O133" s="213">
        <v>39546626.987650298</v>
      </c>
      <c r="P133" s="94">
        <v>0</v>
      </c>
      <c r="Q133" s="94">
        <v>0</v>
      </c>
      <c r="R133" s="94">
        <f t="shared" si="8"/>
        <v>39546626.987650298</v>
      </c>
      <c r="S133" s="151">
        <f t="shared" si="9"/>
        <v>13127.946815711823</v>
      </c>
      <c r="T133" s="256">
        <f t="shared" si="10"/>
        <v>13390.50575202606</v>
      </c>
    </row>
    <row r="134" spans="1:20" s="1" customFormat="1" ht="12.75" customHeight="1" x14ac:dyDescent="0.2">
      <c r="A134" s="78">
        <f t="shared" si="11"/>
        <v>32</v>
      </c>
      <c r="B134" s="65" t="s">
        <v>549</v>
      </c>
      <c r="C134" s="265" t="s">
        <v>550</v>
      </c>
      <c r="D134" s="265" t="s">
        <v>174</v>
      </c>
      <c r="E134" s="89" t="s">
        <v>55</v>
      </c>
      <c r="F134" s="116"/>
      <c r="G134" s="89" t="s">
        <v>114</v>
      </c>
      <c r="H134" s="88" t="s">
        <v>1100</v>
      </c>
      <c r="I134" s="89">
        <v>2</v>
      </c>
      <c r="J134" s="89">
        <v>2</v>
      </c>
      <c r="K134" s="29">
        <v>698</v>
      </c>
      <c r="L134" s="29">
        <v>622</v>
      </c>
      <c r="M134" s="29">
        <v>0</v>
      </c>
      <c r="N134" s="126">
        <v>16</v>
      </c>
      <c r="O134" s="213">
        <v>12672655.019434588</v>
      </c>
      <c r="P134" s="94">
        <v>0</v>
      </c>
      <c r="Q134" s="94">
        <v>0</v>
      </c>
      <c r="R134" s="94">
        <f t="shared" si="8"/>
        <v>12672655.019434588</v>
      </c>
      <c r="S134" s="151">
        <f t="shared" si="9"/>
        <v>20374.043439605448</v>
      </c>
      <c r="T134" s="256">
        <f t="shared" si="10"/>
        <v>20781.524308397558</v>
      </c>
    </row>
    <row r="135" spans="1:20" s="1" customFormat="1" ht="12.75" customHeight="1" x14ac:dyDescent="0.2">
      <c r="A135" s="78">
        <f t="shared" si="11"/>
        <v>33</v>
      </c>
      <c r="B135" s="65" t="s">
        <v>567</v>
      </c>
      <c r="C135" s="265" t="s">
        <v>568</v>
      </c>
      <c r="D135" s="265" t="s">
        <v>174</v>
      </c>
      <c r="E135" s="89" t="s">
        <v>55</v>
      </c>
      <c r="F135" s="116"/>
      <c r="G135" s="89" t="s">
        <v>114</v>
      </c>
      <c r="H135" s="88" t="s">
        <v>1100</v>
      </c>
      <c r="I135" s="89">
        <v>2</v>
      </c>
      <c r="J135" s="91">
        <v>2</v>
      </c>
      <c r="K135" s="29">
        <v>671</v>
      </c>
      <c r="L135" s="29">
        <v>621</v>
      </c>
      <c r="M135" s="29">
        <v>0</v>
      </c>
      <c r="N135" s="126">
        <v>16</v>
      </c>
      <c r="O135" s="213">
        <v>12182452.031576803</v>
      </c>
      <c r="P135" s="94">
        <v>0</v>
      </c>
      <c r="Q135" s="94">
        <v>0</v>
      </c>
      <c r="R135" s="94">
        <f t="shared" ref="R135:R158" si="12">O135</f>
        <v>12182452.031576803</v>
      </c>
      <c r="S135" s="151">
        <f t="shared" ref="S135:S158" si="13">R135/L135</f>
        <v>19617.475091105964</v>
      </c>
      <c r="T135" s="256">
        <f t="shared" ref="T135:T158" si="14">S135*102%</f>
        <v>20009.824592928082</v>
      </c>
    </row>
    <row r="136" spans="1:20" s="1" customFormat="1" ht="12.75" customHeight="1" x14ac:dyDescent="0.2">
      <c r="A136" s="78">
        <f t="shared" si="11"/>
        <v>34</v>
      </c>
      <c r="B136" s="65" t="s">
        <v>571</v>
      </c>
      <c r="C136" s="265" t="s">
        <v>572</v>
      </c>
      <c r="D136" s="265" t="s">
        <v>174</v>
      </c>
      <c r="E136" s="89" t="s">
        <v>250</v>
      </c>
      <c r="F136" s="116"/>
      <c r="G136" s="89" t="s">
        <v>114</v>
      </c>
      <c r="H136" s="88" t="s">
        <v>1100</v>
      </c>
      <c r="I136" s="89">
        <v>2</v>
      </c>
      <c r="J136" s="91">
        <v>2</v>
      </c>
      <c r="K136" s="29">
        <v>605</v>
      </c>
      <c r="L136" s="29">
        <v>328</v>
      </c>
      <c r="M136" s="29">
        <v>0</v>
      </c>
      <c r="N136" s="126">
        <v>16</v>
      </c>
      <c r="O136" s="213">
        <v>10443507.094756724</v>
      </c>
      <c r="P136" s="94">
        <v>0</v>
      </c>
      <c r="Q136" s="94">
        <v>0</v>
      </c>
      <c r="R136" s="94">
        <f t="shared" si="12"/>
        <v>10443507.094756724</v>
      </c>
      <c r="S136" s="151">
        <f t="shared" si="13"/>
        <v>31839.960654746112</v>
      </c>
      <c r="T136" s="256">
        <f t="shared" si="14"/>
        <v>32476.759867841036</v>
      </c>
    </row>
    <row r="137" spans="1:20" s="1" customFormat="1" ht="12.75" customHeight="1" x14ac:dyDescent="0.2">
      <c r="A137" s="78">
        <f t="shared" si="11"/>
        <v>35</v>
      </c>
      <c r="B137" s="65" t="s">
        <v>533</v>
      </c>
      <c r="C137" s="265" t="s">
        <v>534</v>
      </c>
      <c r="D137" s="265" t="s">
        <v>174</v>
      </c>
      <c r="E137" s="89" t="s">
        <v>109</v>
      </c>
      <c r="F137" s="116"/>
      <c r="G137" s="89" t="s">
        <v>114</v>
      </c>
      <c r="H137" s="88" t="s">
        <v>1100</v>
      </c>
      <c r="I137" s="89">
        <v>3</v>
      </c>
      <c r="J137" s="91">
        <v>2</v>
      </c>
      <c r="K137" s="29">
        <v>1318.1</v>
      </c>
      <c r="L137" s="29">
        <v>709</v>
      </c>
      <c r="M137" s="29">
        <v>0</v>
      </c>
      <c r="N137" s="126">
        <v>12</v>
      </c>
      <c r="O137" s="213">
        <v>23930983.640568387</v>
      </c>
      <c r="P137" s="94">
        <v>0</v>
      </c>
      <c r="Q137" s="94">
        <v>0</v>
      </c>
      <c r="R137" s="94">
        <f t="shared" si="12"/>
        <v>23930983.640568387</v>
      </c>
      <c r="S137" s="151">
        <f t="shared" si="13"/>
        <v>33753.150409828471</v>
      </c>
      <c r="T137" s="256">
        <f t="shared" si="14"/>
        <v>34428.213418025043</v>
      </c>
    </row>
    <row r="138" spans="1:20" s="1" customFormat="1" ht="12.75" customHeight="1" x14ac:dyDescent="0.2">
      <c r="A138" s="78">
        <f t="shared" si="11"/>
        <v>36</v>
      </c>
      <c r="B138" s="65" t="s">
        <v>1154</v>
      </c>
      <c r="C138" s="265" t="s">
        <v>527</v>
      </c>
      <c r="D138" s="265" t="s">
        <v>174</v>
      </c>
      <c r="E138" s="89" t="s">
        <v>528</v>
      </c>
      <c r="F138" s="116"/>
      <c r="G138" s="89" t="s">
        <v>114</v>
      </c>
      <c r="H138" s="88" t="s">
        <v>1100</v>
      </c>
      <c r="I138" s="89">
        <v>4</v>
      </c>
      <c r="J138" s="91">
        <v>3</v>
      </c>
      <c r="K138" s="29">
        <v>3584.15</v>
      </c>
      <c r="L138" s="29">
        <v>2172.5</v>
      </c>
      <c r="M138" s="29">
        <v>0</v>
      </c>
      <c r="N138" s="126">
        <v>38</v>
      </c>
      <c r="O138" s="213">
        <v>65072631.071499258</v>
      </c>
      <c r="P138" s="94">
        <v>0</v>
      </c>
      <c r="Q138" s="94">
        <v>0</v>
      </c>
      <c r="R138" s="94">
        <f t="shared" si="12"/>
        <v>65072631.071499258</v>
      </c>
      <c r="S138" s="151">
        <f t="shared" si="13"/>
        <v>29952.879664671695</v>
      </c>
      <c r="T138" s="256">
        <f t="shared" si="14"/>
        <v>30551.937257965128</v>
      </c>
    </row>
    <row r="139" spans="1:20" s="1" customFormat="1" ht="12.75" customHeight="1" x14ac:dyDescent="0.2">
      <c r="A139" s="78">
        <f t="shared" si="11"/>
        <v>37</v>
      </c>
      <c r="B139" s="65" t="s">
        <v>591</v>
      </c>
      <c r="C139" s="265" t="s">
        <v>592</v>
      </c>
      <c r="D139" s="265" t="s">
        <v>174</v>
      </c>
      <c r="E139" s="89" t="s">
        <v>52</v>
      </c>
      <c r="F139" s="116"/>
      <c r="G139" s="89" t="s">
        <v>114</v>
      </c>
      <c r="H139" s="88" t="s">
        <v>1100</v>
      </c>
      <c r="I139" s="89">
        <v>3</v>
      </c>
      <c r="J139" s="91">
        <v>2</v>
      </c>
      <c r="K139" s="29">
        <v>871.6</v>
      </c>
      <c r="L139" s="29">
        <v>567</v>
      </c>
      <c r="M139" s="29">
        <v>0</v>
      </c>
      <c r="N139" s="126">
        <v>18</v>
      </c>
      <c r="O139" s="213">
        <v>15824478.674697977</v>
      </c>
      <c r="P139" s="94">
        <v>0</v>
      </c>
      <c r="Q139" s="94">
        <v>0</v>
      </c>
      <c r="R139" s="94">
        <f t="shared" si="12"/>
        <v>15824478.674697977</v>
      </c>
      <c r="S139" s="151">
        <f t="shared" si="13"/>
        <v>27909.133465075796</v>
      </c>
      <c r="T139" s="256">
        <f t="shared" si="14"/>
        <v>28467.316134377314</v>
      </c>
    </row>
    <row r="140" spans="1:20" s="1" customFormat="1" ht="12.75" customHeight="1" x14ac:dyDescent="0.2">
      <c r="A140" s="78">
        <f t="shared" si="11"/>
        <v>38</v>
      </c>
      <c r="B140" s="65" t="s">
        <v>575</v>
      </c>
      <c r="C140" s="265" t="s">
        <v>576</v>
      </c>
      <c r="D140" s="265" t="s">
        <v>174</v>
      </c>
      <c r="E140" s="89" t="s">
        <v>57</v>
      </c>
      <c r="F140" s="116"/>
      <c r="G140" s="89" t="s">
        <v>114</v>
      </c>
      <c r="H140" s="88" t="s">
        <v>1100</v>
      </c>
      <c r="I140" s="89">
        <v>2</v>
      </c>
      <c r="J140" s="91">
        <v>2</v>
      </c>
      <c r="K140" s="29">
        <v>814</v>
      </c>
      <c r="L140" s="29">
        <v>746</v>
      </c>
      <c r="M140" s="29">
        <v>0</v>
      </c>
      <c r="N140" s="126">
        <v>14</v>
      </c>
      <c r="O140" s="213">
        <v>14778712.300601371</v>
      </c>
      <c r="P140" s="94">
        <v>0</v>
      </c>
      <c r="Q140" s="94">
        <v>0</v>
      </c>
      <c r="R140" s="94">
        <f t="shared" si="12"/>
        <v>14778712.300601371</v>
      </c>
      <c r="S140" s="151">
        <f t="shared" si="13"/>
        <v>19810.606301074222</v>
      </c>
      <c r="T140" s="256">
        <f t="shared" si="14"/>
        <v>20206.818427095706</v>
      </c>
    </row>
    <row r="141" spans="1:20" s="1" customFormat="1" ht="12.75" customHeight="1" x14ac:dyDescent="0.2">
      <c r="A141" s="78">
        <f t="shared" si="11"/>
        <v>39</v>
      </c>
      <c r="B141" s="65" t="s">
        <v>543</v>
      </c>
      <c r="C141" s="265" t="s">
        <v>544</v>
      </c>
      <c r="D141" s="265" t="s">
        <v>174</v>
      </c>
      <c r="E141" s="89" t="s">
        <v>57</v>
      </c>
      <c r="F141" s="116"/>
      <c r="G141" s="89" t="s">
        <v>114</v>
      </c>
      <c r="H141" s="88" t="s">
        <v>1100</v>
      </c>
      <c r="I141" s="89">
        <v>4</v>
      </c>
      <c r="J141" s="91">
        <v>2</v>
      </c>
      <c r="K141" s="29">
        <v>1479.9</v>
      </c>
      <c r="L141" s="29">
        <v>1294</v>
      </c>
      <c r="M141" s="29">
        <v>0</v>
      </c>
      <c r="N141" s="126">
        <v>32</v>
      </c>
      <c r="O141" s="213">
        <v>26868570.434471704</v>
      </c>
      <c r="P141" s="94">
        <v>0</v>
      </c>
      <c r="Q141" s="94">
        <v>0</v>
      </c>
      <c r="R141" s="94">
        <f t="shared" si="12"/>
        <v>26868570.434471704</v>
      </c>
      <c r="S141" s="151">
        <f t="shared" si="13"/>
        <v>20763.964787072415</v>
      </c>
      <c r="T141" s="256">
        <f t="shared" si="14"/>
        <v>21179.244082813864</v>
      </c>
    </row>
    <row r="142" spans="1:20" s="1" customFormat="1" ht="12.75" customHeight="1" x14ac:dyDescent="0.2">
      <c r="A142" s="78">
        <f t="shared" si="11"/>
        <v>40</v>
      </c>
      <c r="B142" s="65" t="s">
        <v>555</v>
      </c>
      <c r="C142" s="265" t="s">
        <v>556</v>
      </c>
      <c r="D142" s="265" t="s">
        <v>174</v>
      </c>
      <c r="E142" s="89" t="s">
        <v>55</v>
      </c>
      <c r="F142" s="116"/>
      <c r="G142" s="89" t="s">
        <v>114</v>
      </c>
      <c r="H142" s="88" t="s">
        <v>1100</v>
      </c>
      <c r="I142" s="89">
        <v>2</v>
      </c>
      <c r="J142" s="91">
        <v>2</v>
      </c>
      <c r="K142" s="29">
        <v>669</v>
      </c>
      <c r="L142" s="29">
        <v>609</v>
      </c>
      <c r="M142" s="29">
        <v>0</v>
      </c>
      <c r="N142" s="126">
        <v>17</v>
      </c>
      <c r="O142" s="213">
        <v>12146140.699142894</v>
      </c>
      <c r="P142" s="94">
        <v>0</v>
      </c>
      <c r="Q142" s="94">
        <v>0</v>
      </c>
      <c r="R142" s="94">
        <f t="shared" si="12"/>
        <v>12146140.699142894</v>
      </c>
      <c r="S142" s="151">
        <f t="shared" si="13"/>
        <v>19944.401804832338</v>
      </c>
      <c r="T142" s="256">
        <f t="shared" si="14"/>
        <v>20343.289840928985</v>
      </c>
    </row>
    <row r="143" spans="1:20" s="1" customFormat="1" ht="12.75" customHeight="1" x14ac:dyDescent="0.2">
      <c r="A143" s="78">
        <f t="shared" si="11"/>
        <v>41</v>
      </c>
      <c r="B143" s="65" t="s">
        <v>507</v>
      </c>
      <c r="C143" s="265" t="s">
        <v>508</v>
      </c>
      <c r="D143" s="265" t="s">
        <v>174</v>
      </c>
      <c r="E143" s="89" t="s">
        <v>55</v>
      </c>
      <c r="F143" s="116"/>
      <c r="G143" s="89" t="s">
        <v>114</v>
      </c>
      <c r="H143" s="137" t="s">
        <v>1101</v>
      </c>
      <c r="I143" s="89">
        <v>5</v>
      </c>
      <c r="J143" s="91">
        <v>2</v>
      </c>
      <c r="K143" s="29">
        <v>1787</v>
      </c>
      <c r="L143" s="29">
        <v>1599</v>
      </c>
      <c r="M143" s="29">
        <v>0</v>
      </c>
      <c r="N143" s="126">
        <v>42</v>
      </c>
      <c r="O143" s="213">
        <v>21843559.663491439</v>
      </c>
      <c r="P143" s="94">
        <v>0</v>
      </c>
      <c r="Q143" s="94">
        <v>0</v>
      </c>
      <c r="R143" s="94">
        <f t="shared" si="12"/>
        <v>21843559.663491439</v>
      </c>
      <c r="S143" s="151">
        <f t="shared" si="13"/>
        <v>13660.762766411157</v>
      </c>
      <c r="T143" s="256">
        <f t="shared" si="14"/>
        <v>13933.97802173938</v>
      </c>
    </row>
    <row r="144" spans="1:20" s="1" customFormat="1" ht="12.75" customHeight="1" x14ac:dyDescent="0.2">
      <c r="A144" s="78">
        <f t="shared" si="11"/>
        <v>42</v>
      </c>
      <c r="B144" s="65" t="s">
        <v>519</v>
      </c>
      <c r="C144" s="265" t="s">
        <v>520</v>
      </c>
      <c r="D144" s="265" t="s">
        <v>174</v>
      </c>
      <c r="E144" s="89" t="s">
        <v>58</v>
      </c>
      <c r="F144" s="116"/>
      <c r="G144" s="89" t="s">
        <v>114</v>
      </c>
      <c r="H144" s="88" t="s">
        <v>1100</v>
      </c>
      <c r="I144" s="89">
        <v>5</v>
      </c>
      <c r="J144" s="91">
        <v>4</v>
      </c>
      <c r="K144" s="29">
        <v>3380.9</v>
      </c>
      <c r="L144" s="29">
        <v>3296.1</v>
      </c>
      <c r="M144" s="29">
        <v>0</v>
      </c>
      <c r="N144" s="126">
        <v>69</v>
      </c>
      <c r="O144" s="213">
        <v>41321979.862693936</v>
      </c>
      <c r="P144" s="94">
        <v>0</v>
      </c>
      <c r="Q144" s="94">
        <v>0</v>
      </c>
      <c r="R144" s="94">
        <f t="shared" si="12"/>
        <v>41321979.862693936</v>
      </c>
      <c r="S144" s="151">
        <f t="shared" si="13"/>
        <v>12536.628094625145</v>
      </c>
      <c r="T144" s="256">
        <f t="shared" si="14"/>
        <v>12787.360656517647</v>
      </c>
    </row>
    <row r="145" spans="1:124" s="1" customFormat="1" ht="12.75" customHeight="1" x14ac:dyDescent="0.2">
      <c r="A145" s="78">
        <f t="shared" si="11"/>
        <v>43</v>
      </c>
      <c r="B145" s="65" t="s">
        <v>499</v>
      </c>
      <c r="C145" s="265" t="s">
        <v>500</v>
      </c>
      <c r="D145" s="265" t="s">
        <v>174</v>
      </c>
      <c r="E145" s="89" t="s">
        <v>58</v>
      </c>
      <c r="F145" s="116"/>
      <c r="G145" s="89" t="s">
        <v>114</v>
      </c>
      <c r="H145" s="137" t="s">
        <v>1101</v>
      </c>
      <c r="I145" s="89">
        <v>5</v>
      </c>
      <c r="J145" s="91">
        <v>4</v>
      </c>
      <c r="K145" s="29">
        <v>3991</v>
      </c>
      <c r="L145" s="29">
        <v>3604</v>
      </c>
      <c r="M145" s="29">
        <v>0</v>
      </c>
      <c r="N145" s="126">
        <v>68</v>
      </c>
      <c r="O145" s="213">
        <v>48784357.368211716</v>
      </c>
      <c r="P145" s="94">
        <v>0</v>
      </c>
      <c r="Q145" s="94">
        <v>0</v>
      </c>
      <c r="R145" s="94">
        <f t="shared" si="12"/>
        <v>48784357.368211716</v>
      </c>
      <c r="S145" s="151">
        <f t="shared" si="13"/>
        <v>13536.170190957746</v>
      </c>
      <c r="T145" s="256">
        <f t="shared" si="14"/>
        <v>13806.8935947769</v>
      </c>
    </row>
    <row r="146" spans="1:124" s="1" customFormat="1" ht="12.75" customHeight="1" x14ac:dyDescent="0.2">
      <c r="A146" s="78">
        <f t="shared" si="11"/>
        <v>44</v>
      </c>
      <c r="B146" s="65" t="s">
        <v>471</v>
      </c>
      <c r="C146" s="265" t="s">
        <v>472</v>
      </c>
      <c r="D146" s="265" t="s">
        <v>174</v>
      </c>
      <c r="E146" s="89" t="s">
        <v>59</v>
      </c>
      <c r="F146" s="116"/>
      <c r="G146" s="89" t="s">
        <v>114</v>
      </c>
      <c r="H146" s="137" t="s">
        <v>1100</v>
      </c>
      <c r="I146" s="89">
        <v>2</v>
      </c>
      <c r="J146" s="91">
        <v>1</v>
      </c>
      <c r="K146" s="29">
        <v>463.8</v>
      </c>
      <c r="L146" s="29">
        <v>430.2</v>
      </c>
      <c r="M146" s="29">
        <v>0</v>
      </c>
      <c r="N146" s="126">
        <v>8</v>
      </c>
      <c r="O146" s="213">
        <v>8420597.9914237298</v>
      </c>
      <c r="P146" s="94">
        <v>0</v>
      </c>
      <c r="Q146" s="94">
        <v>0</v>
      </c>
      <c r="R146" s="94">
        <f t="shared" si="12"/>
        <v>8420597.9914237298</v>
      </c>
      <c r="S146" s="151">
        <f t="shared" si="13"/>
        <v>19573.681988432658</v>
      </c>
      <c r="T146" s="256">
        <f t="shared" si="14"/>
        <v>19965.155628201312</v>
      </c>
    </row>
    <row r="147" spans="1:124" s="1" customFormat="1" ht="12.75" customHeight="1" x14ac:dyDescent="0.2">
      <c r="A147" s="78">
        <f t="shared" si="11"/>
        <v>45</v>
      </c>
      <c r="B147" s="65" t="s">
        <v>583</v>
      </c>
      <c r="C147" s="265" t="s">
        <v>584</v>
      </c>
      <c r="D147" s="265" t="s">
        <v>174</v>
      </c>
      <c r="E147" s="89" t="s">
        <v>45</v>
      </c>
      <c r="F147" s="116"/>
      <c r="G147" s="89" t="s">
        <v>114</v>
      </c>
      <c r="H147" s="88" t="s">
        <v>1100</v>
      </c>
      <c r="I147" s="89">
        <v>2</v>
      </c>
      <c r="J147" s="91">
        <v>2</v>
      </c>
      <c r="K147" s="29">
        <v>764</v>
      </c>
      <c r="L147" s="29">
        <v>706</v>
      </c>
      <c r="M147" s="29">
        <v>0</v>
      </c>
      <c r="N147" s="126">
        <v>14</v>
      </c>
      <c r="O147" s="213">
        <v>13870928.989753621</v>
      </c>
      <c r="P147" s="94">
        <v>0</v>
      </c>
      <c r="Q147" s="94">
        <v>0</v>
      </c>
      <c r="R147" s="94">
        <f t="shared" si="12"/>
        <v>13870928.989753621</v>
      </c>
      <c r="S147" s="151">
        <f t="shared" si="13"/>
        <v>19647.208200784164</v>
      </c>
      <c r="T147" s="256">
        <f t="shared" si="14"/>
        <v>20040.152364799847</v>
      </c>
    </row>
    <row r="148" spans="1:124" s="1" customFormat="1" ht="12.75" customHeight="1" x14ac:dyDescent="0.2">
      <c r="A148" s="78">
        <f t="shared" si="11"/>
        <v>46</v>
      </c>
      <c r="B148" s="65" t="s">
        <v>581</v>
      </c>
      <c r="C148" s="265" t="s">
        <v>582</v>
      </c>
      <c r="D148" s="265" t="s">
        <v>174</v>
      </c>
      <c r="E148" s="89" t="s">
        <v>57</v>
      </c>
      <c r="F148" s="116"/>
      <c r="G148" s="89" t="s">
        <v>114</v>
      </c>
      <c r="H148" s="88" t="s">
        <v>1100</v>
      </c>
      <c r="I148" s="89">
        <v>2</v>
      </c>
      <c r="J148" s="91">
        <v>2</v>
      </c>
      <c r="K148" s="29">
        <v>1215.5999999999999</v>
      </c>
      <c r="L148" s="29">
        <v>1013</v>
      </c>
      <c r="M148" s="29">
        <v>0</v>
      </c>
      <c r="N148" s="126">
        <v>19</v>
      </c>
      <c r="O148" s="213">
        <v>22070027.853330493</v>
      </c>
      <c r="P148" s="94">
        <v>0</v>
      </c>
      <c r="Q148" s="94">
        <v>0</v>
      </c>
      <c r="R148" s="94">
        <f t="shared" si="12"/>
        <v>22070027.853330493</v>
      </c>
      <c r="S148" s="151">
        <f t="shared" si="13"/>
        <v>21786.799460345996</v>
      </c>
      <c r="T148" s="256">
        <f t="shared" si="14"/>
        <v>22222.535449552917</v>
      </c>
    </row>
    <row r="149" spans="1:124" s="1" customFormat="1" ht="12.75" customHeight="1" x14ac:dyDescent="0.2">
      <c r="A149" s="78">
        <f t="shared" si="11"/>
        <v>47</v>
      </c>
      <c r="B149" s="65" t="s">
        <v>541</v>
      </c>
      <c r="C149" s="265" t="s">
        <v>542</v>
      </c>
      <c r="D149" s="265" t="s">
        <v>174</v>
      </c>
      <c r="E149" s="89" t="s">
        <v>57</v>
      </c>
      <c r="F149" s="116"/>
      <c r="G149" s="89" t="s">
        <v>114</v>
      </c>
      <c r="H149" s="88" t="s">
        <v>1100</v>
      </c>
      <c r="I149" s="89">
        <v>4</v>
      </c>
      <c r="J149" s="91">
        <v>3</v>
      </c>
      <c r="K149" s="29">
        <v>2276</v>
      </c>
      <c r="L149" s="29">
        <v>2027</v>
      </c>
      <c r="M149" s="29">
        <v>0</v>
      </c>
      <c r="N149" s="126">
        <v>49</v>
      </c>
      <c r="O149" s="213">
        <v>41322296.309789576</v>
      </c>
      <c r="P149" s="94">
        <v>0</v>
      </c>
      <c r="Q149" s="94">
        <v>0</v>
      </c>
      <c r="R149" s="94">
        <f t="shared" si="12"/>
        <v>41322296.309789576</v>
      </c>
      <c r="S149" s="151">
        <f t="shared" si="13"/>
        <v>20385.93799200275</v>
      </c>
      <c r="T149" s="256">
        <f t="shared" si="14"/>
        <v>20793.656751842806</v>
      </c>
    </row>
    <row r="150" spans="1:124" s="1" customFormat="1" ht="12.75" customHeight="1" x14ac:dyDescent="0.2">
      <c r="A150" s="78">
        <f t="shared" si="11"/>
        <v>48</v>
      </c>
      <c r="B150" s="65" t="s">
        <v>551</v>
      </c>
      <c r="C150" s="265" t="s">
        <v>552</v>
      </c>
      <c r="D150" s="265" t="s">
        <v>174</v>
      </c>
      <c r="E150" s="89" t="s">
        <v>60</v>
      </c>
      <c r="F150" s="116"/>
      <c r="G150" s="89" t="s">
        <v>114</v>
      </c>
      <c r="H150" s="88" t="s">
        <v>1100</v>
      </c>
      <c r="I150" s="89">
        <v>4</v>
      </c>
      <c r="J150" s="91">
        <v>2</v>
      </c>
      <c r="K150" s="29">
        <v>1399</v>
      </c>
      <c r="L150" s="29">
        <v>1288</v>
      </c>
      <c r="M150" s="29">
        <v>0</v>
      </c>
      <c r="N150" s="126">
        <v>33</v>
      </c>
      <c r="O150" s="213">
        <v>25399777.037520044</v>
      </c>
      <c r="P150" s="94">
        <v>0</v>
      </c>
      <c r="Q150" s="94">
        <v>0</v>
      </c>
      <c r="R150" s="94">
        <f t="shared" si="12"/>
        <v>25399777.037520044</v>
      </c>
      <c r="S150" s="151">
        <f t="shared" si="13"/>
        <v>19720.323786894445</v>
      </c>
      <c r="T150" s="256">
        <f t="shared" si="14"/>
        <v>20114.730262632336</v>
      </c>
    </row>
    <row r="151" spans="1:124" s="1" customFormat="1" ht="12.75" customHeight="1" x14ac:dyDescent="0.2">
      <c r="A151" s="78">
        <f t="shared" si="11"/>
        <v>49</v>
      </c>
      <c r="B151" s="65" t="s">
        <v>503</v>
      </c>
      <c r="C151" s="265" t="s">
        <v>504</v>
      </c>
      <c r="D151" s="265" t="s">
        <v>174</v>
      </c>
      <c r="E151" s="89" t="s">
        <v>60</v>
      </c>
      <c r="F151" s="116"/>
      <c r="G151" s="89" t="s">
        <v>114</v>
      </c>
      <c r="H151" s="88" t="s">
        <v>1100</v>
      </c>
      <c r="I151" s="89">
        <v>4</v>
      </c>
      <c r="J151" s="91">
        <v>2</v>
      </c>
      <c r="K151" s="29">
        <v>1469</v>
      </c>
      <c r="L151" s="29">
        <v>1279</v>
      </c>
      <c r="M151" s="29">
        <v>0</v>
      </c>
      <c r="N151" s="126">
        <v>33</v>
      </c>
      <c r="O151" s="213">
        <v>26670673.672706895</v>
      </c>
      <c r="P151" s="94">
        <v>0</v>
      </c>
      <c r="Q151" s="94">
        <v>0</v>
      </c>
      <c r="R151" s="94">
        <f t="shared" si="12"/>
        <v>26670673.672706895</v>
      </c>
      <c r="S151" s="151">
        <f t="shared" si="13"/>
        <v>20852.755021662935</v>
      </c>
      <c r="T151" s="256">
        <f t="shared" si="14"/>
        <v>21269.810122096194</v>
      </c>
    </row>
    <row r="152" spans="1:124" s="1" customFormat="1" ht="12.75" customHeight="1" x14ac:dyDescent="0.2">
      <c r="A152" s="78">
        <f t="shared" si="11"/>
        <v>50</v>
      </c>
      <c r="B152" s="65" t="s">
        <v>585</v>
      </c>
      <c r="C152" s="265" t="s">
        <v>586</v>
      </c>
      <c r="D152" s="265" t="s">
        <v>174</v>
      </c>
      <c r="E152" s="89" t="s">
        <v>60</v>
      </c>
      <c r="F152" s="116"/>
      <c r="G152" s="89" t="s">
        <v>114</v>
      </c>
      <c r="H152" s="88" t="s">
        <v>1100</v>
      </c>
      <c r="I152" s="89">
        <v>3</v>
      </c>
      <c r="J152" s="91">
        <v>2</v>
      </c>
      <c r="K152" s="29">
        <v>1133.4000000000001</v>
      </c>
      <c r="L152" s="29">
        <v>944.5</v>
      </c>
      <c r="M152" s="29">
        <v>0</v>
      </c>
      <c r="N152" s="126">
        <v>24</v>
      </c>
      <c r="O152" s="213">
        <v>20577632.090296794</v>
      </c>
      <c r="P152" s="94">
        <v>0</v>
      </c>
      <c r="Q152" s="94">
        <v>0</v>
      </c>
      <c r="R152" s="94">
        <f t="shared" si="12"/>
        <v>20577632.090296794</v>
      </c>
      <c r="S152" s="151">
        <f t="shared" si="13"/>
        <v>21786.799460345996</v>
      </c>
      <c r="T152" s="256">
        <f t="shared" si="14"/>
        <v>22222.535449552917</v>
      </c>
    </row>
    <row r="153" spans="1:124" s="1" customFormat="1" ht="12.75" customHeight="1" x14ac:dyDescent="0.2">
      <c r="A153" s="78">
        <f t="shared" si="11"/>
        <v>51</v>
      </c>
      <c r="B153" s="65" t="s">
        <v>589</v>
      </c>
      <c r="C153" s="265" t="s">
        <v>590</v>
      </c>
      <c r="D153" s="265" t="s">
        <v>174</v>
      </c>
      <c r="E153" s="89" t="s">
        <v>60</v>
      </c>
      <c r="F153" s="116"/>
      <c r="G153" s="89" t="s">
        <v>114</v>
      </c>
      <c r="H153" s="88" t="s">
        <v>1100</v>
      </c>
      <c r="I153" s="89">
        <v>2</v>
      </c>
      <c r="J153" s="91">
        <v>2</v>
      </c>
      <c r="K153" s="29">
        <v>542.20000000000005</v>
      </c>
      <c r="L153" s="29">
        <v>542.20000000000005</v>
      </c>
      <c r="M153" s="29">
        <v>0</v>
      </c>
      <c r="N153" s="126">
        <v>16</v>
      </c>
      <c r="O153" s="213">
        <v>8467571.1537235361</v>
      </c>
      <c r="P153" s="94">
        <v>0</v>
      </c>
      <c r="Q153" s="94">
        <v>0</v>
      </c>
      <c r="R153" s="94">
        <f t="shared" si="12"/>
        <v>8467571.1537235361</v>
      </c>
      <c r="S153" s="151">
        <f t="shared" si="13"/>
        <v>15617.062253270999</v>
      </c>
      <c r="T153" s="256">
        <f t="shared" si="14"/>
        <v>15929.403498336418</v>
      </c>
    </row>
    <row r="154" spans="1:124" s="1" customFormat="1" ht="12.75" customHeight="1" x14ac:dyDescent="0.2">
      <c r="A154" s="78">
        <f t="shared" si="11"/>
        <v>52</v>
      </c>
      <c r="B154" s="65" t="s">
        <v>597</v>
      </c>
      <c r="C154" s="265" t="s">
        <v>598</v>
      </c>
      <c r="D154" s="265" t="s">
        <v>174</v>
      </c>
      <c r="E154" s="89" t="s">
        <v>60</v>
      </c>
      <c r="F154" s="116"/>
      <c r="G154" s="89" t="s">
        <v>114</v>
      </c>
      <c r="H154" s="88" t="s">
        <v>1100</v>
      </c>
      <c r="I154" s="89">
        <v>4</v>
      </c>
      <c r="J154" s="91">
        <v>2</v>
      </c>
      <c r="K154" s="29">
        <v>1370</v>
      </c>
      <c r="L154" s="29">
        <v>1288</v>
      </c>
      <c r="M154" s="29">
        <v>0</v>
      </c>
      <c r="N154" s="126">
        <v>32</v>
      </c>
      <c r="O154" s="213">
        <v>24873262.717228346</v>
      </c>
      <c r="P154" s="94">
        <v>0</v>
      </c>
      <c r="Q154" s="94">
        <v>0</v>
      </c>
      <c r="R154" s="94">
        <f t="shared" si="12"/>
        <v>24873262.717228346</v>
      </c>
      <c r="S154" s="151">
        <f t="shared" si="13"/>
        <v>19311.539376730081</v>
      </c>
      <c r="T154" s="256">
        <f t="shared" si="14"/>
        <v>19697.770164264683</v>
      </c>
    </row>
    <row r="155" spans="1:124" ht="12.75" customHeight="1" x14ac:dyDescent="0.2">
      <c r="A155" s="78">
        <f t="shared" si="11"/>
        <v>53</v>
      </c>
      <c r="B155" s="65" t="s">
        <v>573</v>
      </c>
      <c r="C155" s="265" t="s">
        <v>574</v>
      </c>
      <c r="D155" s="265" t="s">
        <v>174</v>
      </c>
      <c r="E155" s="89" t="s">
        <v>58</v>
      </c>
      <c r="F155" s="116"/>
      <c r="G155" s="89" t="s">
        <v>114</v>
      </c>
      <c r="H155" s="88" t="s">
        <v>1100</v>
      </c>
      <c r="I155" s="89">
        <v>3</v>
      </c>
      <c r="J155" s="91">
        <v>1</v>
      </c>
      <c r="K155" s="29">
        <v>1437.7</v>
      </c>
      <c r="L155" s="150">
        <v>894.5</v>
      </c>
      <c r="M155" s="29">
        <v>0</v>
      </c>
      <c r="N155" s="126">
        <v>22</v>
      </c>
      <c r="O155" s="213">
        <v>26102401.320116203</v>
      </c>
      <c r="P155" s="94">
        <v>0</v>
      </c>
      <c r="Q155" s="94">
        <v>0</v>
      </c>
      <c r="R155" s="94">
        <f t="shared" si="12"/>
        <v>26102401.320116203</v>
      </c>
      <c r="S155" s="151">
        <f t="shared" si="13"/>
        <v>29180.996445071218</v>
      </c>
      <c r="T155" s="256">
        <f t="shared" si="14"/>
        <v>29764.616373972643</v>
      </c>
    </row>
    <row r="156" spans="1:124" ht="12.75" customHeight="1" x14ac:dyDescent="0.2">
      <c r="A156" s="78">
        <f t="shared" si="11"/>
        <v>54</v>
      </c>
      <c r="B156" s="65" t="s">
        <v>545</v>
      </c>
      <c r="C156" s="265" t="s">
        <v>546</v>
      </c>
      <c r="D156" s="265" t="s">
        <v>174</v>
      </c>
      <c r="E156" s="89" t="s">
        <v>44</v>
      </c>
      <c r="F156" s="116"/>
      <c r="G156" s="89" t="s">
        <v>114</v>
      </c>
      <c r="H156" s="88" t="s">
        <v>1100</v>
      </c>
      <c r="I156" s="89">
        <v>5</v>
      </c>
      <c r="J156" s="91">
        <v>3</v>
      </c>
      <c r="K156" s="29">
        <v>2598</v>
      </c>
      <c r="L156" s="29">
        <v>2526</v>
      </c>
      <c r="M156" s="29">
        <v>0</v>
      </c>
      <c r="N156" s="126">
        <v>61</v>
      </c>
      <c r="O156" s="213">
        <v>31324937.288111757</v>
      </c>
      <c r="P156" s="94">
        <v>0</v>
      </c>
      <c r="Q156" s="94">
        <v>0</v>
      </c>
      <c r="R156" s="94">
        <f t="shared" si="12"/>
        <v>31324937.288111757</v>
      </c>
      <c r="S156" s="151">
        <f t="shared" si="13"/>
        <v>12401.004468769501</v>
      </c>
      <c r="T156" s="256">
        <f t="shared" si="14"/>
        <v>12649.024558144891</v>
      </c>
    </row>
    <row r="157" spans="1:124" ht="12.75" customHeight="1" x14ac:dyDescent="0.2">
      <c r="A157" s="78">
        <f t="shared" si="11"/>
        <v>55</v>
      </c>
      <c r="B157" s="65" t="s">
        <v>577</v>
      </c>
      <c r="C157" s="265" t="s">
        <v>578</v>
      </c>
      <c r="D157" s="265" t="s">
        <v>174</v>
      </c>
      <c r="E157" s="89" t="s">
        <v>44</v>
      </c>
      <c r="F157" s="116"/>
      <c r="G157" s="89" t="s">
        <v>114</v>
      </c>
      <c r="H157" s="88" t="s">
        <v>1100</v>
      </c>
      <c r="I157" s="89">
        <v>4</v>
      </c>
      <c r="J157" s="91">
        <v>4</v>
      </c>
      <c r="K157" s="29">
        <v>3092</v>
      </c>
      <c r="L157" s="29">
        <v>2575</v>
      </c>
      <c r="M157" s="29">
        <v>0</v>
      </c>
      <c r="N157" s="126">
        <v>60</v>
      </c>
      <c r="O157" s="213">
        <v>53374089.152045943</v>
      </c>
      <c r="P157" s="94">
        <v>0</v>
      </c>
      <c r="Q157" s="94">
        <v>0</v>
      </c>
      <c r="R157" s="94">
        <f t="shared" si="12"/>
        <v>53374089.152045943</v>
      </c>
      <c r="S157" s="151">
        <f t="shared" si="13"/>
        <v>20727.801612445026</v>
      </c>
      <c r="T157" s="256">
        <f t="shared" si="14"/>
        <v>21142.357644693926</v>
      </c>
    </row>
    <row r="158" spans="1:124" ht="12.75" customHeight="1" x14ac:dyDescent="0.2">
      <c r="A158" s="78">
        <f t="shared" si="11"/>
        <v>56</v>
      </c>
      <c r="B158" s="348" t="s">
        <v>477</v>
      </c>
      <c r="C158" s="642" t="s">
        <v>176</v>
      </c>
      <c r="D158" s="265" t="s">
        <v>174</v>
      </c>
      <c r="E158" s="89" t="s">
        <v>100</v>
      </c>
      <c r="F158" s="116"/>
      <c r="G158" s="89" t="s">
        <v>114</v>
      </c>
      <c r="H158" s="88" t="s">
        <v>1102</v>
      </c>
      <c r="I158" s="89">
        <v>2</v>
      </c>
      <c r="J158" s="91">
        <v>2</v>
      </c>
      <c r="K158" s="29">
        <v>665.5</v>
      </c>
      <c r="L158" s="29">
        <v>584.4</v>
      </c>
      <c r="M158" s="29">
        <v>0</v>
      </c>
      <c r="N158" s="126">
        <v>9</v>
      </c>
      <c r="O158" s="213">
        <v>13114419.205517221</v>
      </c>
      <c r="P158" s="94">
        <v>0</v>
      </c>
      <c r="Q158" s="94">
        <v>0</v>
      </c>
      <c r="R158" s="94">
        <f t="shared" si="12"/>
        <v>13114419.205517221</v>
      </c>
      <c r="S158" s="151">
        <f t="shared" si="13"/>
        <v>22440.826840378544</v>
      </c>
      <c r="T158" s="256">
        <f t="shared" si="14"/>
        <v>22889.643377186116</v>
      </c>
    </row>
    <row r="159" spans="1:124" s="47" customFormat="1" ht="12.75" customHeight="1" x14ac:dyDescent="0.2">
      <c r="A159" s="237"/>
      <c r="B159" s="250"/>
      <c r="C159" s="237"/>
      <c r="D159" s="237"/>
      <c r="E159" s="125"/>
      <c r="F159" s="125"/>
      <c r="G159" s="125"/>
      <c r="H159" s="128"/>
      <c r="I159" s="125"/>
      <c r="J159" s="130"/>
      <c r="K159" s="132"/>
      <c r="L159" s="132"/>
      <c r="M159" s="132"/>
      <c r="N159" s="132"/>
      <c r="O159" s="274"/>
      <c r="P159" s="250"/>
      <c r="Q159" s="250"/>
      <c r="R159" s="250"/>
      <c r="S159" s="250"/>
      <c r="T159" s="250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259"/>
      <c r="AW159" s="259"/>
      <c r="AX159" s="259"/>
      <c r="AY159" s="259"/>
      <c r="AZ159" s="259"/>
      <c r="BA159" s="259"/>
      <c r="BB159" s="259"/>
      <c r="BC159" s="259"/>
      <c r="BD159" s="259"/>
      <c r="BE159" s="259"/>
      <c r="BF159" s="259"/>
      <c r="BG159" s="259"/>
      <c r="BH159" s="259"/>
      <c r="BI159" s="259"/>
      <c r="BJ159" s="259"/>
      <c r="BK159" s="259"/>
      <c r="BL159" s="259"/>
      <c r="BM159" s="259"/>
      <c r="BN159" s="259"/>
      <c r="BO159" s="259"/>
      <c r="BP159" s="259"/>
      <c r="BQ159" s="259"/>
      <c r="BR159" s="259"/>
      <c r="BS159" s="259"/>
      <c r="BT159" s="259"/>
      <c r="BU159" s="259"/>
      <c r="BV159" s="259"/>
      <c r="BW159" s="259"/>
      <c r="BX159" s="259"/>
      <c r="BY159" s="259"/>
      <c r="BZ159" s="259"/>
      <c r="CA159" s="259"/>
      <c r="CB159" s="259"/>
      <c r="CC159" s="259"/>
      <c r="CD159" s="259"/>
      <c r="CE159" s="259"/>
      <c r="CF159" s="259"/>
      <c r="CG159" s="259"/>
      <c r="CH159" s="259"/>
      <c r="CI159" s="259"/>
      <c r="CJ159" s="259"/>
      <c r="CK159" s="259"/>
      <c r="CL159" s="259"/>
      <c r="CM159" s="259"/>
      <c r="CN159" s="259"/>
      <c r="CO159" s="259"/>
      <c r="CP159" s="259"/>
      <c r="CQ159" s="259"/>
      <c r="CR159" s="259"/>
      <c r="CS159" s="259"/>
      <c r="CT159" s="259"/>
      <c r="CU159" s="259"/>
      <c r="CV159" s="259"/>
      <c r="CW159" s="259"/>
      <c r="CX159" s="259"/>
      <c r="CY159" s="259"/>
      <c r="CZ159" s="259"/>
      <c r="DA159" s="259"/>
      <c r="DB159" s="259"/>
      <c r="DC159" s="259"/>
      <c r="DD159" s="259"/>
      <c r="DE159" s="259"/>
      <c r="DF159" s="259"/>
      <c r="DG159" s="259"/>
      <c r="DH159" s="259"/>
      <c r="DI159" s="259"/>
      <c r="DJ159" s="259"/>
      <c r="DK159" s="259"/>
      <c r="DL159" s="259"/>
      <c r="DM159" s="259"/>
      <c r="DN159" s="259"/>
      <c r="DO159" s="259"/>
      <c r="DP159" s="259"/>
      <c r="DQ159" s="259"/>
      <c r="DR159" s="259"/>
      <c r="DS159" s="259"/>
      <c r="DT159" s="259"/>
    </row>
    <row r="160" spans="1:124" ht="12.75" customHeight="1" x14ac:dyDescent="0.2">
      <c r="A160" s="78">
        <v>1</v>
      </c>
      <c r="B160" s="65" t="s">
        <v>893</v>
      </c>
      <c r="C160" s="265" t="s">
        <v>894</v>
      </c>
      <c r="D160" s="265">
        <v>2027</v>
      </c>
      <c r="E160" s="30" t="s">
        <v>52</v>
      </c>
      <c r="F160" s="116"/>
      <c r="G160" s="89" t="s">
        <v>114</v>
      </c>
      <c r="H160" s="88" t="s">
        <v>1100</v>
      </c>
      <c r="I160" s="89">
        <v>4</v>
      </c>
      <c r="J160" s="91">
        <v>2</v>
      </c>
      <c r="K160" s="29">
        <v>2337.3000000000002</v>
      </c>
      <c r="L160" s="29">
        <v>2005.3</v>
      </c>
      <c r="M160" s="29">
        <v>0</v>
      </c>
      <c r="N160" s="95">
        <v>26</v>
      </c>
      <c r="O160" s="213">
        <v>42435238.648888923</v>
      </c>
      <c r="P160" s="94">
        <v>0</v>
      </c>
      <c r="Q160" s="94">
        <v>0</v>
      </c>
      <c r="R160" s="94">
        <f t="shared" ref="R160:R204" si="15">O160</f>
        <v>42435238.648888923</v>
      </c>
      <c r="S160" s="151">
        <f t="shared" ref="S160:S204" si="16">R160/L160</f>
        <v>21161.541240158043</v>
      </c>
      <c r="T160" s="256">
        <f t="shared" ref="T160:T204" si="17">S160*102%</f>
        <v>21584.772064961206</v>
      </c>
    </row>
    <row r="161" spans="1:20" ht="12.75" customHeight="1" x14ac:dyDescent="0.2">
      <c r="A161" s="78">
        <f t="shared" ref="A161:A204" si="18">A160+1</f>
        <v>2</v>
      </c>
      <c r="B161" s="65" t="s">
        <v>794</v>
      </c>
      <c r="C161" s="265" t="s">
        <v>795</v>
      </c>
      <c r="D161" s="265" t="s">
        <v>172</v>
      </c>
      <c r="E161" s="30" t="s">
        <v>42</v>
      </c>
      <c r="F161" s="116"/>
      <c r="G161" s="89" t="s">
        <v>114</v>
      </c>
      <c r="H161" s="88" t="s">
        <v>1100</v>
      </c>
      <c r="I161" s="89">
        <v>3</v>
      </c>
      <c r="J161" s="91">
        <v>2</v>
      </c>
      <c r="K161" s="29">
        <v>2106.36</v>
      </c>
      <c r="L161" s="29">
        <v>1164.0999999999999</v>
      </c>
      <c r="M161" s="29">
        <v>0</v>
      </c>
      <c r="N161" s="95">
        <v>20</v>
      </c>
      <c r="O161" s="213">
        <v>38242369.092745334</v>
      </c>
      <c r="P161" s="94">
        <v>0</v>
      </c>
      <c r="Q161" s="94">
        <v>0</v>
      </c>
      <c r="R161" s="94">
        <f t="shared" si="15"/>
        <v>38242369.092745334</v>
      </c>
      <c r="S161" s="151">
        <f t="shared" si="16"/>
        <v>32851.446690787161</v>
      </c>
      <c r="T161" s="256">
        <f t="shared" si="17"/>
        <v>33508.475624602906</v>
      </c>
    </row>
    <row r="162" spans="1:20" ht="12.75" customHeight="1" x14ac:dyDescent="0.2">
      <c r="A162" s="78">
        <f t="shared" si="18"/>
        <v>3</v>
      </c>
      <c r="B162" s="65" t="s">
        <v>860</v>
      </c>
      <c r="C162" s="265" t="s">
        <v>861</v>
      </c>
      <c r="D162" s="265" t="s">
        <v>172</v>
      </c>
      <c r="E162" s="30" t="s">
        <v>45</v>
      </c>
      <c r="F162" s="116"/>
      <c r="G162" s="89" t="s">
        <v>114</v>
      </c>
      <c r="H162" s="88" t="s">
        <v>1161</v>
      </c>
      <c r="I162" s="89">
        <v>2</v>
      </c>
      <c r="J162" s="91">
        <v>2</v>
      </c>
      <c r="K162" s="29">
        <v>511.4</v>
      </c>
      <c r="L162" s="29">
        <v>323</v>
      </c>
      <c r="M162" s="29">
        <v>0</v>
      </c>
      <c r="N162" s="95">
        <v>11</v>
      </c>
      <c r="O162" s="213">
        <v>10077706.959731789</v>
      </c>
      <c r="P162" s="94">
        <v>0</v>
      </c>
      <c r="Q162" s="94">
        <v>0</v>
      </c>
      <c r="R162" s="94">
        <f t="shared" si="15"/>
        <v>10077706.959731789</v>
      </c>
      <c r="S162" s="151">
        <f t="shared" si="16"/>
        <v>31200.331144680462</v>
      </c>
      <c r="T162" s="256">
        <f t="shared" si="17"/>
        <v>31824.33776757407</v>
      </c>
    </row>
    <row r="163" spans="1:20" ht="12.75" customHeight="1" x14ac:dyDescent="0.2">
      <c r="A163" s="78">
        <f t="shared" si="18"/>
        <v>4</v>
      </c>
      <c r="B163" s="65" t="s">
        <v>873</v>
      </c>
      <c r="C163" s="265" t="s">
        <v>874</v>
      </c>
      <c r="D163" s="265" t="s">
        <v>172</v>
      </c>
      <c r="E163" s="30" t="s">
        <v>46</v>
      </c>
      <c r="F163" s="116"/>
      <c r="G163" s="89" t="s">
        <v>114</v>
      </c>
      <c r="H163" s="88" t="s">
        <v>1100</v>
      </c>
      <c r="I163" s="89">
        <v>2</v>
      </c>
      <c r="J163" s="91">
        <v>1</v>
      </c>
      <c r="K163" s="29">
        <v>433</v>
      </c>
      <c r="L163" s="29">
        <v>392</v>
      </c>
      <c r="M163" s="29">
        <v>0</v>
      </c>
      <c r="N163" s="95">
        <v>8</v>
      </c>
      <c r="O163" s="213">
        <v>7861403.4719415139</v>
      </c>
      <c r="P163" s="94">
        <v>0</v>
      </c>
      <c r="Q163" s="94">
        <v>0</v>
      </c>
      <c r="R163" s="94">
        <f t="shared" si="15"/>
        <v>7861403.4719415139</v>
      </c>
      <c r="S163" s="151">
        <f t="shared" si="16"/>
        <v>20054.600693728353</v>
      </c>
      <c r="T163" s="256">
        <f t="shared" si="17"/>
        <v>20455.692707602921</v>
      </c>
    </row>
    <row r="164" spans="1:20" s="1" customFormat="1" ht="12.75" customHeight="1" x14ac:dyDescent="0.2">
      <c r="A164" s="78">
        <f t="shared" si="18"/>
        <v>5</v>
      </c>
      <c r="B164" s="65" t="s">
        <v>951</v>
      </c>
      <c r="C164" s="265" t="s">
        <v>952</v>
      </c>
      <c r="D164" s="265" t="s">
        <v>172</v>
      </c>
      <c r="E164" s="30" t="s">
        <v>57</v>
      </c>
      <c r="F164" s="89"/>
      <c r="G164" s="89" t="s">
        <v>114</v>
      </c>
      <c r="H164" s="88" t="s">
        <v>1100</v>
      </c>
      <c r="I164" s="89">
        <v>2</v>
      </c>
      <c r="J164" s="91">
        <v>2</v>
      </c>
      <c r="K164" s="29">
        <v>764</v>
      </c>
      <c r="L164" s="29">
        <v>692.3</v>
      </c>
      <c r="M164" s="29">
        <v>0</v>
      </c>
      <c r="N164" s="95">
        <v>20</v>
      </c>
      <c r="O164" s="213">
        <v>11931435.561499042</v>
      </c>
      <c r="P164" s="94">
        <v>0</v>
      </c>
      <c r="Q164" s="94">
        <v>0</v>
      </c>
      <c r="R164" s="94">
        <f t="shared" si="15"/>
        <v>11931435.561499042</v>
      </c>
      <c r="S164" s="151">
        <f t="shared" si="16"/>
        <v>17234.487305357565</v>
      </c>
      <c r="T164" s="256">
        <f t="shared" si="17"/>
        <v>17579.177051464718</v>
      </c>
    </row>
    <row r="165" spans="1:20" s="1" customFormat="1" ht="12.75" customHeight="1" x14ac:dyDescent="0.2">
      <c r="A165" s="78">
        <f t="shared" si="18"/>
        <v>6</v>
      </c>
      <c r="B165" s="65" t="s">
        <v>955</v>
      </c>
      <c r="C165" s="265" t="s">
        <v>956</v>
      </c>
      <c r="D165" s="265" t="s">
        <v>172</v>
      </c>
      <c r="E165" s="30" t="s">
        <v>58</v>
      </c>
      <c r="F165" s="89"/>
      <c r="G165" s="89" t="s">
        <v>114</v>
      </c>
      <c r="H165" s="88" t="s">
        <v>1100</v>
      </c>
      <c r="I165" s="89">
        <v>4</v>
      </c>
      <c r="J165" s="91">
        <v>2</v>
      </c>
      <c r="K165" s="29">
        <v>1282</v>
      </c>
      <c r="L165" s="29">
        <v>1140</v>
      </c>
      <c r="M165" s="29">
        <v>0</v>
      </c>
      <c r="N165" s="95">
        <v>30</v>
      </c>
      <c r="O165" s="213">
        <v>23275564.090136312</v>
      </c>
      <c r="P165" s="94">
        <v>0</v>
      </c>
      <c r="Q165" s="94">
        <v>0</v>
      </c>
      <c r="R165" s="94">
        <f t="shared" si="15"/>
        <v>23275564.090136312</v>
      </c>
      <c r="S165" s="151">
        <f t="shared" si="16"/>
        <v>20417.161482575713</v>
      </c>
      <c r="T165" s="256">
        <f t="shared" si="17"/>
        <v>20825.504712227226</v>
      </c>
    </row>
    <row r="166" spans="1:20" s="1" customFormat="1" ht="12.75" customHeight="1" x14ac:dyDescent="0.2">
      <c r="A166" s="78">
        <f t="shared" si="18"/>
        <v>7</v>
      </c>
      <c r="B166" s="65" t="s">
        <v>947</v>
      </c>
      <c r="C166" s="265" t="s">
        <v>948</v>
      </c>
      <c r="D166" s="265" t="s">
        <v>172</v>
      </c>
      <c r="E166" s="30" t="s">
        <v>49</v>
      </c>
      <c r="F166" s="89"/>
      <c r="G166" s="89" t="s">
        <v>114</v>
      </c>
      <c r="H166" s="88" t="s">
        <v>1100</v>
      </c>
      <c r="I166" s="89">
        <v>5</v>
      </c>
      <c r="J166" s="91">
        <v>3</v>
      </c>
      <c r="K166" s="29">
        <v>3260.4</v>
      </c>
      <c r="L166" s="29">
        <v>3018</v>
      </c>
      <c r="M166" s="29">
        <v>0</v>
      </c>
      <c r="N166" s="95">
        <v>69</v>
      </c>
      <c r="O166" s="213">
        <v>39849206.762793131</v>
      </c>
      <c r="P166" s="94">
        <v>0</v>
      </c>
      <c r="Q166" s="94">
        <v>0</v>
      </c>
      <c r="R166" s="94">
        <f t="shared" si="15"/>
        <v>39849206.762793131</v>
      </c>
      <c r="S166" s="151">
        <f t="shared" si="16"/>
        <v>13203.845845855909</v>
      </c>
      <c r="T166" s="256">
        <f t="shared" si="17"/>
        <v>13467.922762773027</v>
      </c>
    </row>
    <row r="167" spans="1:20" s="1" customFormat="1" ht="12.75" customHeight="1" x14ac:dyDescent="0.2">
      <c r="A167" s="78">
        <f t="shared" si="18"/>
        <v>8</v>
      </c>
      <c r="B167" s="65" t="s">
        <v>838</v>
      </c>
      <c r="C167" s="265" t="s">
        <v>839</v>
      </c>
      <c r="D167" s="265" t="s">
        <v>172</v>
      </c>
      <c r="E167" s="30" t="s">
        <v>50</v>
      </c>
      <c r="F167" s="116"/>
      <c r="G167" s="89" t="s">
        <v>114</v>
      </c>
      <c r="H167" s="88" t="s">
        <v>1100</v>
      </c>
      <c r="I167" s="89">
        <v>3</v>
      </c>
      <c r="J167" s="91">
        <v>3</v>
      </c>
      <c r="K167" s="29">
        <v>2348</v>
      </c>
      <c r="L167" s="29">
        <v>2076</v>
      </c>
      <c r="M167" s="29">
        <v>0</v>
      </c>
      <c r="N167" s="95">
        <v>24</v>
      </c>
      <c r="O167" s="213">
        <v>42629504.277410343</v>
      </c>
      <c r="P167" s="94">
        <v>0</v>
      </c>
      <c r="Q167" s="94">
        <v>0</v>
      </c>
      <c r="R167" s="94">
        <f t="shared" si="15"/>
        <v>42629504.277410343</v>
      </c>
      <c r="S167" s="151">
        <f t="shared" si="16"/>
        <v>20534.443293550263</v>
      </c>
      <c r="T167" s="256">
        <f t="shared" si="17"/>
        <v>20945.132159421268</v>
      </c>
    </row>
    <row r="168" spans="1:20" s="1" customFormat="1" ht="12.75" customHeight="1" x14ac:dyDescent="0.2">
      <c r="A168" s="78">
        <f t="shared" si="18"/>
        <v>9</v>
      </c>
      <c r="B168" s="65" t="s">
        <v>866</v>
      </c>
      <c r="C168" s="265" t="s">
        <v>867</v>
      </c>
      <c r="D168" s="265" t="s">
        <v>172</v>
      </c>
      <c r="E168" s="30" t="s">
        <v>52</v>
      </c>
      <c r="F168" s="116"/>
      <c r="G168" s="89" t="s">
        <v>114</v>
      </c>
      <c r="H168" s="88" t="s">
        <v>1100</v>
      </c>
      <c r="I168" s="89">
        <v>2</v>
      </c>
      <c r="J168" s="91">
        <v>2</v>
      </c>
      <c r="K168" s="29">
        <v>515.29999999999995</v>
      </c>
      <c r="L168" s="29">
        <v>250</v>
      </c>
      <c r="M168" s="29">
        <v>0</v>
      </c>
      <c r="N168" s="95">
        <v>5</v>
      </c>
      <c r="O168" s="213">
        <v>9355614.8015969116</v>
      </c>
      <c r="P168" s="94">
        <v>0</v>
      </c>
      <c r="Q168" s="94">
        <v>0</v>
      </c>
      <c r="R168" s="94">
        <f t="shared" si="15"/>
        <v>9355614.8015969116</v>
      </c>
      <c r="S168" s="151">
        <f t="shared" si="16"/>
        <v>37422.459206387648</v>
      </c>
      <c r="T168" s="256">
        <f t="shared" si="17"/>
        <v>38170.908390515404</v>
      </c>
    </row>
    <row r="169" spans="1:20" s="1" customFormat="1" ht="12.75" customHeight="1" x14ac:dyDescent="0.2">
      <c r="A169" s="78">
        <f t="shared" si="18"/>
        <v>10</v>
      </c>
      <c r="B169" s="65" t="s">
        <v>877</v>
      </c>
      <c r="C169" s="265" t="s">
        <v>878</v>
      </c>
      <c r="D169" s="265" t="s">
        <v>172</v>
      </c>
      <c r="E169" s="30" t="s">
        <v>55</v>
      </c>
      <c r="F169" s="116"/>
      <c r="G169" s="89" t="s">
        <v>114</v>
      </c>
      <c r="H169" s="88" t="s">
        <v>1100</v>
      </c>
      <c r="I169" s="89">
        <v>4</v>
      </c>
      <c r="J169" s="91">
        <v>2</v>
      </c>
      <c r="K169" s="29">
        <v>1439</v>
      </c>
      <c r="L169" s="29">
        <v>1259</v>
      </c>
      <c r="M169" s="29">
        <v>0</v>
      </c>
      <c r="N169" s="95">
        <v>33</v>
      </c>
      <c r="O169" s="213">
        <v>26126003.686198242</v>
      </c>
      <c r="P169" s="94">
        <v>0</v>
      </c>
      <c r="Q169" s="94">
        <v>0</v>
      </c>
      <c r="R169" s="94">
        <f t="shared" si="15"/>
        <v>26126003.686198242</v>
      </c>
      <c r="S169" s="151">
        <f t="shared" si="16"/>
        <v>20751.39291993506</v>
      </c>
      <c r="T169" s="256">
        <f t="shared" si="17"/>
        <v>21166.420778333762</v>
      </c>
    </row>
    <row r="170" spans="1:20" s="1" customFormat="1" ht="12.75" customHeight="1" x14ac:dyDescent="0.2">
      <c r="A170" s="78">
        <f t="shared" si="18"/>
        <v>11</v>
      </c>
      <c r="B170" s="65" t="s">
        <v>834</v>
      </c>
      <c r="C170" s="265" t="s">
        <v>835</v>
      </c>
      <c r="D170" s="265" t="s">
        <v>172</v>
      </c>
      <c r="E170" s="30" t="s">
        <v>55</v>
      </c>
      <c r="F170" s="116"/>
      <c r="G170" s="89" t="s">
        <v>114</v>
      </c>
      <c r="H170" s="88" t="s">
        <v>1101</v>
      </c>
      <c r="I170" s="89">
        <v>4</v>
      </c>
      <c r="J170" s="91">
        <v>2</v>
      </c>
      <c r="K170" s="29">
        <v>1358</v>
      </c>
      <c r="L170" s="29">
        <v>1289</v>
      </c>
      <c r="M170" s="29">
        <v>0</v>
      </c>
      <c r="N170" s="95">
        <v>32</v>
      </c>
      <c r="O170" s="213">
        <v>23694142.315221753</v>
      </c>
      <c r="P170" s="94">
        <v>0</v>
      </c>
      <c r="Q170" s="94">
        <v>0</v>
      </c>
      <c r="R170" s="94">
        <f t="shared" si="15"/>
        <v>23694142.315221753</v>
      </c>
      <c r="S170" s="151">
        <f t="shared" si="16"/>
        <v>18381.801640978862</v>
      </c>
      <c r="T170" s="256">
        <f t="shared" si="17"/>
        <v>18749.437673798438</v>
      </c>
    </row>
    <row r="171" spans="1:20" s="1" customFormat="1" ht="12.75" customHeight="1" x14ac:dyDescent="0.2">
      <c r="A171" s="78">
        <f t="shared" si="18"/>
        <v>12</v>
      </c>
      <c r="B171" s="65" t="s">
        <v>953</v>
      </c>
      <c r="C171" s="265" t="s">
        <v>954</v>
      </c>
      <c r="D171" s="265" t="s">
        <v>172</v>
      </c>
      <c r="E171" s="30" t="s">
        <v>60</v>
      </c>
      <c r="F171" s="89"/>
      <c r="G171" s="89" t="s">
        <v>114</v>
      </c>
      <c r="H171" s="88" t="s">
        <v>1100</v>
      </c>
      <c r="I171" s="89">
        <v>3</v>
      </c>
      <c r="J171" s="91">
        <v>2</v>
      </c>
      <c r="K171" s="29">
        <v>904</v>
      </c>
      <c r="L171" s="29">
        <v>834.26</v>
      </c>
      <c r="M171" s="29">
        <v>0</v>
      </c>
      <c r="N171" s="95">
        <v>26</v>
      </c>
      <c r="O171" s="213">
        <v>16412722.260127317</v>
      </c>
      <c r="P171" s="94">
        <v>0</v>
      </c>
      <c r="Q171" s="94">
        <v>0</v>
      </c>
      <c r="R171" s="94">
        <f t="shared" si="15"/>
        <v>16412722.260127317</v>
      </c>
      <c r="S171" s="151">
        <f t="shared" si="16"/>
        <v>19673.389902581112</v>
      </c>
      <c r="T171" s="256">
        <f t="shared" si="17"/>
        <v>20066.857700632732</v>
      </c>
    </row>
    <row r="172" spans="1:20" s="1" customFormat="1" ht="12.75" customHeight="1" x14ac:dyDescent="0.2">
      <c r="A172" s="78">
        <f t="shared" si="18"/>
        <v>13</v>
      </c>
      <c r="B172" s="65" t="s">
        <v>937</v>
      </c>
      <c r="C172" s="265" t="s">
        <v>938</v>
      </c>
      <c r="D172" s="265" t="s">
        <v>172</v>
      </c>
      <c r="E172" s="30" t="s">
        <v>58</v>
      </c>
      <c r="F172" s="89"/>
      <c r="G172" s="89" t="s">
        <v>114</v>
      </c>
      <c r="H172" s="88" t="s">
        <v>1100</v>
      </c>
      <c r="I172" s="89">
        <v>4</v>
      </c>
      <c r="J172" s="91">
        <v>2</v>
      </c>
      <c r="K172" s="29">
        <v>1282.4000000000001</v>
      </c>
      <c r="L172" s="29">
        <v>791.7</v>
      </c>
      <c r="M172" s="29">
        <v>0</v>
      </c>
      <c r="N172" s="95">
        <v>32</v>
      </c>
      <c r="O172" s="213">
        <v>23282826.356623091</v>
      </c>
      <c r="P172" s="94">
        <v>0</v>
      </c>
      <c r="Q172" s="94">
        <v>0</v>
      </c>
      <c r="R172" s="94">
        <f t="shared" si="15"/>
        <v>23282826.356623091</v>
      </c>
      <c r="S172" s="151">
        <f t="shared" si="16"/>
        <v>29408.647665306416</v>
      </c>
      <c r="T172" s="256">
        <f t="shared" si="17"/>
        <v>29996.820618612546</v>
      </c>
    </row>
    <row r="173" spans="1:20" s="1" customFormat="1" ht="12.75" customHeight="1" x14ac:dyDescent="0.2">
      <c r="A173" s="78">
        <f t="shared" si="18"/>
        <v>14</v>
      </c>
      <c r="B173" s="65" t="s">
        <v>959</v>
      </c>
      <c r="C173" s="265" t="s">
        <v>960</v>
      </c>
      <c r="D173" s="265" t="s">
        <v>172</v>
      </c>
      <c r="E173" s="30" t="s">
        <v>58</v>
      </c>
      <c r="F173" s="89"/>
      <c r="G173" s="89" t="s">
        <v>114</v>
      </c>
      <c r="H173" s="88" t="s">
        <v>1100</v>
      </c>
      <c r="I173" s="89">
        <v>5</v>
      </c>
      <c r="J173" s="91">
        <v>3</v>
      </c>
      <c r="K173" s="29">
        <v>2823</v>
      </c>
      <c r="L173" s="29">
        <v>2510</v>
      </c>
      <c r="M173" s="29">
        <v>0</v>
      </c>
      <c r="N173" s="95">
        <v>63</v>
      </c>
      <c r="O173" s="213">
        <v>34037836.013987496</v>
      </c>
      <c r="P173" s="94">
        <v>0</v>
      </c>
      <c r="Q173" s="94">
        <v>0</v>
      </c>
      <c r="R173" s="94">
        <f t="shared" si="15"/>
        <v>34037836.013987496</v>
      </c>
      <c r="S173" s="151">
        <f t="shared" si="16"/>
        <v>13560.890842226094</v>
      </c>
      <c r="T173" s="256">
        <f t="shared" si="17"/>
        <v>13832.108659070616</v>
      </c>
    </row>
    <row r="174" spans="1:20" s="1" customFormat="1" ht="12.75" customHeight="1" x14ac:dyDescent="0.2">
      <c r="A174" s="78">
        <f t="shared" si="18"/>
        <v>15</v>
      </c>
      <c r="B174" s="65" t="s">
        <v>909</v>
      </c>
      <c r="C174" s="265" t="s">
        <v>910</v>
      </c>
      <c r="D174" s="265" t="s">
        <v>172</v>
      </c>
      <c r="E174" s="30" t="s">
        <v>61</v>
      </c>
      <c r="F174" s="116"/>
      <c r="G174" s="89" t="s">
        <v>114</v>
      </c>
      <c r="H174" s="88" t="s">
        <v>1101</v>
      </c>
      <c r="I174" s="89">
        <v>5</v>
      </c>
      <c r="J174" s="91">
        <v>2</v>
      </c>
      <c r="K174" s="29">
        <v>4267.2</v>
      </c>
      <c r="L174" s="29">
        <v>1780.5</v>
      </c>
      <c r="M174" s="29">
        <v>0</v>
      </c>
      <c r="N174" s="95">
        <v>41</v>
      </c>
      <c r="O174" s="213">
        <v>52160513.595999248</v>
      </c>
      <c r="P174" s="94">
        <v>0</v>
      </c>
      <c r="Q174" s="94">
        <v>0</v>
      </c>
      <c r="R174" s="94">
        <f t="shared" si="15"/>
        <v>52160513.595999248</v>
      </c>
      <c r="S174" s="151">
        <f t="shared" si="16"/>
        <v>29295.430270148412</v>
      </c>
      <c r="T174" s="256">
        <f t="shared" si="17"/>
        <v>29881.338875551381</v>
      </c>
    </row>
    <row r="175" spans="1:20" s="1" customFormat="1" ht="12.75" customHeight="1" x14ac:dyDescent="0.2">
      <c r="A175" s="78">
        <f t="shared" si="18"/>
        <v>16</v>
      </c>
      <c r="B175" s="65" t="s">
        <v>879</v>
      </c>
      <c r="C175" s="265" t="s">
        <v>880</v>
      </c>
      <c r="D175" s="265" t="s">
        <v>172</v>
      </c>
      <c r="E175" s="30" t="s">
        <v>57</v>
      </c>
      <c r="F175" s="116"/>
      <c r="G175" s="89" t="s">
        <v>114</v>
      </c>
      <c r="H175" s="88" t="s">
        <v>1100</v>
      </c>
      <c r="I175" s="89">
        <v>2</v>
      </c>
      <c r="J175" s="91">
        <v>1</v>
      </c>
      <c r="K175" s="29">
        <v>326.76</v>
      </c>
      <c r="L175" s="29">
        <v>276.5</v>
      </c>
      <c r="M175" s="29">
        <v>0</v>
      </c>
      <c r="N175" s="95">
        <v>8</v>
      </c>
      <c r="O175" s="213">
        <v>5932545.4930522153</v>
      </c>
      <c r="P175" s="94">
        <v>0</v>
      </c>
      <c r="Q175" s="94">
        <v>0</v>
      </c>
      <c r="R175" s="94">
        <f t="shared" si="15"/>
        <v>5932545.4930522153</v>
      </c>
      <c r="S175" s="151">
        <f t="shared" si="16"/>
        <v>21455.860734366059</v>
      </c>
      <c r="T175" s="256">
        <f t="shared" si="17"/>
        <v>21884.97794905338</v>
      </c>
    </row>
    <row r="176" spans="1:20" s="1" customFormat="1" ht="12.75" customHeight="1" x14ac:dyDescent="0.2">
      <c r="A176" s="78">
        <f t="shared" si="18"/>
        <v>17</v>
      </c>
      <c r="B176" s="65" t="s">
        <v>911</v>
      </c>
      <c r="C176" s="265" t="s">
        <v>912</v>
      </c>
      <c r="D176" s="265" t="s">
        <v>172</v>
      </c>
      <c r="E176" s="30" t="s">
        <v>55</v>
      </c>
      <c r="F176" s="116"/>
      <c r="G176" s="89" t="s">
        <v>114</v>
      </c>
      <c r="H176" s="88" t="s">
        <v>1101</v>
      </c>
      <c r="I176" s="89">
        <v>5</v>
      </c>
      <c r="J176" s="91">
        <v>2</v>
      </c>
      <c r="K176" s="29">
        <v>1789.5</v>
      </c>
      <c r="L176" s="29">
        <v>1671.5</v>
      </c>
      <c r="M176" s="29">
        <v>0</v>
      </c>
      <c r="N176" s="95">
        <v>38</v>
      </c>
      <c r="O176" s="213">
        <v>21874118.644553963</v>
      </c>
      <c r="P176" s="94">
        <v>0</v>
      </c>
      <c r="Q176" s="94">
        <v>0</v>
      </c>
      <c r="R176" s="94">
        <f t="shared" si="15"/>
        <v>21874118.644553963</v>
      </c>
      <c r="S176" s="151">
        <f t="shared" si="16"/>
        <v>13086.520277926391</v>
      </c>
      <c r="T176" s="256">
        <f t="shared" si="17"/>
        <v>13348.250683484919</v>
      </c>
    </row>
    <row r="177" spans="1:20" s="1" customFormat="1" ht="12.75" customHeight="1" x14ac:dyDescent="0.2">
      <c r="A177" s="78">
        <f t="shared" si="18"/>
        <v>18</v>
      </c>
      <c r="B177" s="65" t="s">
        <v>899</v>
      </c>
      <c r="C177" s="265" t="s">
        <v>900</v>
      </c>
      <c r="D177" s="265" t="s">
        <v>172</v>
      </c>
      <c r="E177" s="30" t="s">
        <v>60</v>
      </c>
      <c r="F177" s="116"/>
      <c r="G177" s="89" t="s">
        <v>114</v>
      </c>
      <c r="H177" s="88" t="s">
        <v>1100</v>
      </c>
      <c r="I177" s="89">
        <v>2</v>
      </c>
      <c r="J177" s="91">
        <v>2</v>
      </c>
      <c r="K177" s="29">
        <v>550.70000000000005</v>
      </c>
      <c r="L177" s="29">
        <v>373.6</v>
      </c>
      <c r="M177" s="29">
        <v>0</v>
      </c>
      <c r="N177" s="95">
        <v>16</v>
      </c>
      <c r="O177" s="213">
        <v>8600316.1828763392</v>
      </c>
      <c r="P177" s="94">
        <v>0</v>
      </c>
      <c r="Q177" s="94">
        <v>0</v>
      </c>
      <c r="R177" s="94">
        <f t="shared" si="15"/>
        <v>8600316.1828763392</v>
      </c>
      <c r="S177" s="151">
        <f t="shared" si="16"/>
        <v>23020.118262516968</v>
      </c>
      <c r="T177" s="256">
        <f t="shared" si="17"/>
        <v>23480.520627767306</v>
      </c>
    </row>
    <row r="178" spans="1:20" s="1" customFormat="1" ht="12.75" customHeight="1" x14ac:dyDescent="0.2">
      <c r="A178" s="78">
        <f t="shared" si="18"/>
        <v>19</v>
      </c>
      <c r="B178" s="65" t="s">
        <v>941</v>
      </c>
      <c r="C178" s="265" t="s">
        <v>942</v>
      </c>
      <c r="D178" s="265" t="s">
        <v>172</v>
      </c>
      <c r="E178" s="30" t="s">
        <v>58</v>
      </c>
      <c r="F178" s="89"/>
      <c r="G178" s="89" t="s">
        <v>114</v>
      </c>
      <c r="H178" s="88" t="s">
        <v>1100</v>
      </c>
      <c r="I178" s="89">
        <v>3</v>
      </c>
      <c r="J178" s="91">
        <v>2</v>
      </c>
      <c r="K178" s="29">
        <v>1048</v>
      </c>
      <c r="L178" s="29">
        <v>963</v>
      </c>
      <c r="M178" s="29">
        <v>0</v>
      </c>
      <c r="N178" s="95">
        <v>24</v>
      </c>
      <c r="O178" s="213">
        <v>18090570.967446357</v>
      </c>
      <c r="P178" s="94">
        <v>0</v>
      </c>
      <c r="Q178" s="94">
        <v>0</v>
      </c>
      <c r="R178" s="94">
        <f t="shared" si="15"/>
        <v>18090570.967446357</v>
      </c>
      <c r="S178" s="151">
        <f t="shared" si="16"/>
        <v>18785.639633900682</v>
      </c>
      <c r="T178" s="256">
        <f t="shared" si="17"/>
        <v>19161.352426578695</v>
      </c>
    </row>
    <row r="179" spans="1:20" s="1" customFormat="1" ht="12.75" customHeight="1" x14ac:dyDescent="0.2">
      <c r="A179" s="78">
        <f t="shared" si="18"/>
        <v>20</v>
      </c>
      <c r="B179" s="65" t="s">
        <v>889</v>
      </c>
      <c r="C179" s="265" t="s">
        <v>890</v>
      </c>
      <c r="D179" s="265" t="s">
        <v>172</v>
      </c>
      <c r="E179" s="30" t="s">
        <v>61</v>
      </c>
      <c r="F179" s="116"/>
      <c r="G179" s="89" t="s">
        <v>114</v>
      </c>
      <c r="H179" s="88" t="s">
        <v>1101</v>
      </c>
      <c r="I179" s="89">
        <v>5</v>
      </c>
      <c r="J179" s="91">
        <v>2</v>
      </c>
      <c r="K179" s="29">
        <v>2344.75</v>
      </c>
      <c r="L179" s="29">
        <v>1749.6</v>
      </c>
      <c r="M179" s="29">
        <v>0</v>
      </c>
      <c r="N179" s="95">
        <v>42</v>
      </c>
      <c r="O179" s="213">
        <v>28661268.338540319</v>
      </c>
      <c r="P179" s="94">
        <v>0</v>
      </c>
      <c r="Q179" s="94">
        <v>0</v>
      </c>
      <c r="R179" s="94">
        <f t="shared" si="15"/>
        <v>28661268.338540319</v>
      </c>
      <c r="S179" s="151">
        <f t="shared" si="16"/>
        <v>16381.611990478006</v>
      </c>
      <c r="T179" s="256">
        <f t="shared" si="17"/>
        <v>16709.244230287568</v>
      </c>
    </row>
    <row r="180" spans="1:20" s="1" customFormat="1" ht="12.75" customHeight="1" x14ac:dyDescent="0.2">
      <c r="A180" s="78">
        <f t="shared" si="18"/>
        <v>21</v>
      </c>
      <c r="B180" s="65" t="s">
        <v>820</v>
      </c>
      <c r="C180" s="265" t="s">
        <v>821</v>
      </c>
      <c r="D180" s="265" t="s">
        <v>172</v>
      </c>
      <c r="E180" s="30" t="s">
        <v>49</v>
      </c>
      <c r="F180" s="116"/>
      <c r="G180" s="89" t="s">
        <v>114</v>
      </c>
      <c r="H180" s="88" t="s">
        <v>1103</v>
      </c>
      <c r="I180" s="89">
        <v>5</v>
      </c>
      <c r="J180" s="91">
        <v>4</v>
      </c>
      <c r="K180" s="29">
        <v>4054</v>
      </c>
      <c r="L180" s="29">
        <v>3527</v>
      </c>
      <c r="M180" s="29">
        <v>0</v>
      </c>
      <c r="N180" s="95">
        <v>81</v>
      </c>
      <c r="O180" s="213">
        <v>48886118.557077087</v>
      </c>
      <c r="P180" s="94">
        <v>0</v>
      </c>
      <c r="Q180" s="94">
        <v>0</v>
      </c>
      <c r="R180" s="94">
        <f t="shared" si="15"/>
        <v>48886118.557077087</v>
      </c>
      <c r="S180" s="151">
        <f t="shared" si="16"/>
        <v>13860.538292338273</v>
      </c>
      <c r="T180" s="256">
        <f t="shared" si="17"/>
        <v>14137.749058185038</v>
      </c>
    </row>
    <row r="181" spans="1:20" s="1" customFormat="1" ht="12.75" customHeight="1" x14ac:dyDescent="0.2">
      <c r="A181" s="78">
        <f t="shared" si="18"/>
        <v>22</v>
      </c>
      <c r="B181" s="65" t="s">
        <v>802</v>
      </c>
      <c r="C181" s="265" t="s">
        <v>803</v>
      </c>
      <c r="D181" s="265" t="s">
        <v>172</v>
      </c>
      <c r="E181" s="30" t="s">
        <v>52</v>
      </c>
      <c r="F181" s="116"/>
      <c r="G181" s="89" t="s">
        <v>114</v>
      </c>
      <c r="H181" s="88" t="s">
        <v>1100</v>
      </c>
      <c r="I181" s="89">
        <v>4</v>
      </c>
      <c r="J181" s="91">
        <v>4</v>
      </c>
      <c r="K181" s="29">
        <v>5227</v>
      </c>
      <c r="L181" s="29">
        <v>4843.3</v>
      </c>
      <c r="M181" s="29">
        <v>0</v>
      </c>
      <c r="N181" s="95">
        <v>45</v>
      </c>
      <c r="O181" s="213">
        <v>94899667.316023782</v>
      </c>
      <c r="P181" s="94">
        <v>0</v>
      </c>
      <c r="Q181" s="94">
        <v>0</v>
      </c>
      <c r="R181" s="94">
        <f t="shared" si="15"/>
        <v>94899667.316023782</v>
      </c>
      <c r="S181" s="151">
        <f t="shared" si="16"/>
        <v>19594.009728082874</v>
      </c>
      <c r="T181" s="256">
        <f t="shared" si="17"/>
        <v>19985.889922644532</v>
      </c>
    </row>
    <row r="182" spans="1:20" s="1" customFormat="1" ht="12.75" customHeight="1" x14ac:dyDescent="0.2">
      <c r="A182" s="78">
        <f t="shared" si="18"/>
        <v>23</v>
      </c>
      <c r="B182" s="348" t="s">
        <v>163</v>
      </c>
      <c r="C182" s="642" t="s">
        <v>196</v>
      </c>
      <c r="D182" s="265" t="s">
        <v>172</v>
      </c>
      <c r="E182" s="30" t="s">
        <v>57</v>
      </c>
      <c r="F182" s="116"/>
      <c r="G182" s="89" t="s">
        <v>114</v>
      </c>
      <c r="H182" s="88" t="s">
        <v>1100</v>
      </c>
      <c r="I182" s="89">
        <v>5</v>
      </c>
      <c r="J182" s="91">
        <v>5</v>
      </c>
      <c r="K182" s="29">
        <v>4712.7</v>
      </c>
      <c r="L182" s="29">
        <v>2692</v>
      </c>
      <c r="M182" s="29">
        <v>0</v>
      </c>
      <c r="N182" s="95">
        <v>78</v>
      </c>
      <c r="O182" s="213">
        <v>57599483.717033237</v>
      </c>
      <c r="P182" s="94">
        <v>0</v>
      </c>
      <c r="Q182" s="94">
        <v>0</v>
      </c>
      <c r="R182" s="94">
        <f t="shared" si="15"/>
        <v>57599483.717033237</v>
      </c>
      <c r="S182" s="151">
        <f t="shared" si="16"/>
        <v>21396.539270814723</v>
      </c>
      <c r="T182" s="256">
        <f t="shared" si="17"/>
        <v>21824.470056231017</v>
      </c>
    </row>
    <row r="183" spans="1:20" s="1" customFormat="1" ht="12.75" customHeight="1" x14ac:dyDescent="0.2">
      <c r="A183" s="78">
        <f t="shared" si="18"/>
        <v>24</v>
      </c>
      <c r="B183" s="65" t="s">
        <v>871</v>
      </c>
      <c r="C183" s="265" t="s">
        <v>872</v>
      </c>
      <c r="D183" s="265" t="s">
        <v>172</v>
      </c>
      <c r="E183" s="30" t="s">
        <v>44</v>
      </c>
      <c r="F183" s="116"/>
      <c r="G183" s="89" t="s">
        <v>114</v>
      </c>
      <c r="H183" s="88" t="s">
        <v>1100</v>
      </c>
      <c r="I183" s="89">
        <v>4</v>
      </c>
      <c r="J183" s="91">
        <v>3</v>
      </c>
      <c r="K183" s="29">
        <v>2649</v>
      </c>
      <c r="L183" s="29">
        <v>2411</v>
      </c>
      <c r="M183" s="29">
        <v>0</v>
      </c>
      <c r="N183" s="95">
        <v>37</v>
      </c>
      <c r="O183" s="213">
        <v>45727025.279356301</v>
      </c>
      <c r="P183" s="94">
        <v>0</v>
      </c>
      <c r="Q183" s="94">
        <v>0</v>
      </c>
      <c r="R183" s="94">
        <f t="shared" si="15"/>
        <v>45727025.279356301</v>
      </c>
      <c r="S183" s="151">
        <f t="shared" si="16"/>
        <v>18965.999701101744</v>
      </c>
      <c r="T183" s="256">
        <f t="shared" si="17"/>
        <v>19345.319695123781</v>
      </c>
    </row>
    <row r="184" spans="1:20" s="1" customFormat="1" ht="12.75" customHeight="1" x14ac:dyDescent="0.2">
      <c r="A184" s="78">
        <f t="shared" si="18"/>
        <v>25</v>
      </c>
      <c r="B184" s="65" t="s">
        <v>832</v>
      </c>
      <c r="C184" s="265" t="s">
        <v>833</v>
      </c>
      <c r="D184" s="265" t="s">
        <v>172</v>
      </c>
      <c r="E184" s="30" t="s">
        <v>53</v>
      </c>
      <c r="F184" s="116"/>
      <c r="G184" s="89" t="s">
        <v>114</v>
      </c>
      <c r="H184" s="88" t="s">
        <v>1100</v>
      </c>
      <c r="I184" s="89">
        <v>3</v>
      </c>
      <c r="J184" s="91">
        <v>2</v>
      </c>
      <c r="K184" s="29">
        <v>2012</v>
      </c>
      <c r="L184" s="29">
        <v>1812</v>
      </c>
      <c r="M184" s="29">
        <v>0</v>
      </c>
      <c r="N184" s="95">
        <v>26</v>
      </c>
      <c r="O184" s="213">
        <v>36529200.428513452</v>
      </c>
      <c r="P184" s="94">
        <v>0</v>
      </c>
      <c r="Q184" s="94">
        <v>0</v>
      </c>
      <c r="R184" s="94">
        <f t="shared" si="15"/>
        <v>36529200.428513452</v>
      </c>
      <c r="S184" s="151">
        <f t="shared" si="16"/>
        <v>20159.602885493074</v>
      </c>
      <c r="T184" s="256">
        <f t="shared" si="17"/>
        <v>20562.794943202935</v>
      </c>
    </row>
    <row r="185" spans="1:20" s="1" customFormat="1" ht="12.75" customHeight="1" x14ac:dyDescent="0.2">
      <c r="A185" s="78">
        <f t="shared" si="18"/>
        <v>26</v>
      </c>
      <c r="B185" s="65" t="s">
        <v>836</v>
      </c>
      <c r="C185" s="265" t="s">
        <v>837</v>
      </c>
      <c r="D185" s="265" t="s">
        <v>172</v>
      </c>
      <c r="E185" s="30" t="s">
        <v>50</v>
      </c>
      <c r="F185" s="116"/>
      <c r="G185" s="89" t="s">
        <v>114</v>
      </c>
      <c r="H185" s="88" t="s">
        <v>1100</v>
      </c>
      <c r="I185" s="89">
        <v>3</v>
      </c>
      <c r="J185" s="91">
        <v>3</v>
      </c>
      <c r="K185" s="150">
        <v>1900</v>
      </c>
      <c r="L185" s="150">
        <v>1634</v>
      </c>
      <c r="M185" s="29">
        <v>0</v>
      </c>
      <c r="N185" s="95">
        <v>24</v>
      </c>
      <c r="O185" s="213">
        <v>34495765.812214494</v>
      </c>
      <c r="P185" s="94">
        <v>0</v>
      </c>
      <c r="Q185" s="94">
        <v>0</v>
      </c>
      <c r="R185" s="94">
        <f t="shared" si="15"/>
        <v>34495765.812214494</v>
      </c>
      <c r="S185" s="151">
        <f t="shared" si="16"/>
        <v>21111.239787156974</v>
      </c>
      <c r="T185" s="256">
        <f t="shared" si="17"/>
        <v>21533.464582900113</v>
      </c>
    </row>
    <row r="186" spans="1:20" s="1" customFormat="1" ht="12.75" customHeight="1" x14ac:dyDescent="0.2">
      <c r="A186" s="78">
        <f t="shared" si="18"/>
        <v>27</v>
      </c>
      <c r="B186" s="65" t="s">
        <v>854</v>
      </c>
      <c r="C186" s="265" t="s">
        <v>855</v>
      </c>
      <c r="D186" s="265" t="s">
        <v>172</v>
      </c>
      <c r="E186" s="30" t="s">
        <v>61</v>
      </c>
      <c r="F186" s="116"/>
      <c r="G186" s="89" t="s">
        <v>114</v>
      </c>
      <c r="H186" s="88" t="s">
        <v>1101</v>
      </c>
      <c r="I186" s="89">
        <v>5</v>
      </c>
      <c r="J186" s="91">
        <v>4</v>
      </c>
      <c r="K186" s="29">
        <v>3709.56</v>
      </c>
      <c r="L186" s="29">
        <v>3422.9</v>
      </c>
      <c r="M186" s="29">
        <v>0</v>
      </c>
      <c r="N186" s="95">
        <v>88</v>
      </c>
      <c r="O186" s="213">
        <v>44732607.290229619</v>
      </c>
      <c r="P186" s="94">
        <v>0</v>
      </c>
      <c r="Q186" s="94">
        <v>0</v>
      </c>
      <c r="R186" s="94">
        <f t="shared" si="15"/>
        <v>44732607.290229619</v>
      </c>
      <c r="S186" s="151">
        <f t="shared" si="16"/>
        <v>13068.628148712967</v>
      </c>
      <c r="T186" s="256">
        <f t="shared" si="17"/>
        <v>13330.000711687228</v>
      </c>
    </row>
    <row r="187" spans="1:20" s="1" customFormat="1" ht="12.75" customHeight="1" x14ac:dyDescent="0.2">
      <c r="A187" s="78">
        <f t="shared" si="18"/>
        <v>28</v>
      </c>
      <c r="B187" s="65" t="s">
        <v>798</v>
      </c>
      <c r="C187" s="265" t="s">
        <v>799</v>
      </c>
      <c r="D187" s="265" t="s">
        <v>172</v>
      </c>
      <c r="E187" s="30" t="s">
        <v>61</v>
      </c>
      <c r="F187" s="116"/>
      <c r="G187" s="89" t="s">
        <v>114</v>
      </c>
      <c r="H187" s="88" t="s">
        <v>1101</v>
      </c>
      <c r="I187" s="89">
        <v>4</v>
      </c>
      <c r="J187" s="91">
        <v>2</v>
      </c>
      <c r="K187" s="29">
        <v>1767</v>
      </c>
      <c r="L187" s="29">
        <v>1309</v>
      </c>
      <c r="M187" s="29">
        <v>0</v>
      </c>
      <c r="N187" s="95">
        <v>31</v>
      </c>
      <c r="O187" s="213">
        <v>30830301.525034498</v>
      </c>
      <c r="P187" s="94">
        <v>0</v>
      </c>
      <c r="Q187" s="94">
        <v>0</v>
      </c>
      <c r="R187" s="94">
        <f t="shared" si="15"/>
        <v>30830301.525034498</v>
      </c>
      <c r="S187" s="151">
        <f t="shared" si="16"/>
        <v>23552.560370538195</v>
      </c>
      <c r="T187" s="256">
        <f t="shared" si="17"/>
        <v>24023.611577948959</v>
      </c>
    </row>
    <row r="188" spans="1:20" s="1" customFormat="1" ht="12.75" customHeight="1" x14ac:dyDescent="0.2">
      <c r="A188" s="78">
        <f t="shared" si="18"/>
        <v>29</v>
      </c>
      <c r="B188" s="65" t="s">
        <v>885</v>
      </c>
      <c r="C188" s="265" t="s">
        <v>886</v>
      </c>
      <c r="D188" s="265" t="s">
        <v>172</v>
      </c>
      <c r="E188" s="30" t="s">
        <v>62</v>
      </c>
      <c r="F188" s="116"/>
      <c r="G188" s="89" t="s">
        <v>114</v>
      </c>
      <c r="H188" s="88" t="s">
        <v>1100</v>
      </c>
      <c r="I188" s="89">
        <v>5</v>
      </c>
      <c r="J188" s="91">
        <v>2</v>
      </c>
      <c r="K188" s="29">
        <v>3486</v>
      </c>
      <c r="L188" s="29">
        <v>2905</v>
      </c>
      <c r="M188" s="29">
        <v>0</v>
      </c>
      <c r="N188" s="95">
        <v>70</v>
      </c>
      <c r="O188" s="213">
        <v>42606531.338209078</v>
      </c>
      <c r="P188" s="94">
        <v>0</v>
      </c>
      <c r="Q188" s="94">
        <v>0</v>
      </c>
      <c r="R188" s="94">
        <f t="shared" si="15"/>
        <v>42606531.338209078</v>
      </c>
      <c r="S188" s="151">
        <f t="shared" si="16"/>
        <v>14666.620081999683</v>
      </c>
      <c r="T188" s="256">
        <f t="shared" si="17"/>
        <v>14959.952483639678</v>
      </c>
    </row>
    <row r="189" spans="1:20" s="1" customFormat="1" ht="12.75" customHeight="1" x14ac:dyDescent="0.2">
      <c r="A189" s="78">
        <f t="shared" si="18"/>
        <v>30</v>
      </c>
      <c r="B189" s="65" t="s">
        <v>850</v>
      </c>
      <c r="C189" s="265" t="s">
        <v>851</v>
      </c>
      <c r="D189" s="265" t="s">
        <v>172</v>
      </c>
      <c r="E189" s="30" t="s">
        <v>49</v>
      </c>
      <c r="F189" s="116"/>
      <c r="G189" s="89" t="s">
        <v>114</v>
      </c>
      <c r="H189" s="88" t="s">
        <v>1101</v>
      </c>
      <c r="I189" s="89">
        <v>5</v>
      </c>
      <c r="J189" s="91">
        <v>3</v>
      </c>
      <c r="K189" s="29">
        <v>3370.37</v>
      </c>
      <c r="L189" s="29">
        <v>2451.3000000000002</v>
      </c>
      <c r="M189" s="29">
        <v>0</v>
      </c>
      <c r="N189" s="95">
        <v>60</v>
      </c>
      <c r="O189" s="213">
        <v>41198029.20147825</v>
      </c>
      <c r="P189" s="94">
        <v>0</v>
      </c>
      <c r="Q189" s="94">
        <v>0</v>
      </c>
      <c r="R189" s="94">
        <f t="shared" si="15"/>
        <v>41198029.20147825</v>
      </c>
      <c r="S189" s="151">
        <f t="shared" si="16"/>
        <v>16806.6043329981</v>
      </c>
      <c r="T189" s="256">
        <f t="shared" si="17"/>
        <v>17142.736419658064</v>
      </c>
    </row>
    <row r="190" spans="1:20" s="1" customFormat="1" ht="12.75" customHeight="1" x14ac:dyDescent="0.2">
      <c r="A190" s="78">
        <f t="shared" si="18"/>
        <v>31</v>
      </c>
      <c r="B190" s="65" t="s">
        <v>920</v>
      </c>
      <c r="C190" s="265" t="s">
        <v>921</v>
      </c>
      <c r="D190" s="265" t="s">
        <v>172</v>
      </c>
      <c r="E190" s="30" t="s">
        <v>49</v>
      </c>
      <c r="F190" s="116"/>
      <c r="G190" s="89" t="s">
        <v>114</v>
      </c>
      <c r="H190" s="88" t="s">
        <v>1103</v>
      </c>
      <c r="I190" s="89">
        <v>5</v>
      </c>
      <c r="J190" s="91">
        <v>4</v>
      </c>
      <c r="K190" s="29">
        <v>4064</v>
      </c>
      <c r="L190" s="29">
        <v>3555</v>
      </c>
      <c r="M190" s="29">
        <v>0</v>
      </c>
      <c r="N190" s="95">
        <v>83</v>
      </c>
      <c r="O190" s="213">
        <v>49006705.924016096</v>
      </c>
      <c r="P190" s="94">
        <v>0</v>
      </c>
      <c r="Q190" s="94">
        <v>0</v>
      </c>
      <c r="R190" s="94">
        <f t="shared" si="15"/>
        <v>49006705.924016096</v>
      </c>
      <c r="S190" s="151">
        <f t="shared" si="16"/>
        <v>13785.289992690885</v>
      </c>
      <c r="T190" s="256">
        <f t="shared" si="17"/>
        <v>14060.995792544703</v>
      </c>
    </row>
    <row r="191" spans="1:20" s="1" customFormat="1" ht="12.75" customHeight="1" x14ac:dyDescent="0.2">
      <c r="A191" s="78">
        <f t="shared" si="18"/>
        <v>32</v>
      </c>
      <c r="B191" s="65" t="s">
        <v>822</v>
      </c>
      <c r="C191" s="265" t="s">
        <v>823</v>
      </c>
      <c r="D191" s="265" t="s">
        <v>172</v>
      </c>
      <c r="E191" s="30" t="s">
        <v>49</v>
      </c>
      <c r="F191" s="116"/>
      <c r="G191" s="89" t="s">
        <v>114</v>
      </c>
      <c r="H191" s="88" t="s">
        <v>1103</v>
      </c>
      <c r="I191" s="89">
        <v>5</v>
      </c>
      <c r="J191" s="91">
        <v>4</v>
      </c>
      <c r="K191" s="29">
        <v>4076</v>
      </c>
      <c r="L191" s="29">
        <v>3546</v>
      </c>
      <c r="M191" s="29">
        <v>0</v>
      </c>
      <c r="N191" s="95">
        <v>82</v>
      </c>
      <c r="O191" s="213">
        <v>49151410.764342926</v>
      </c>
      <c r="P191" s="94">
        <v>0</v>
      </c>
      <c r="Q191" s="94">
        <v>0</v>
      </c>
      <c r="R191" s="94">
        <f t="shared" si="15"/>
        <v>49151410.764342926</v>
      </c>
      <c r="S191" s="151">
        <f t="shared" si="16"/>
        <v>13861.085945951192</v>
      </c>
      <c r="T191" s="256">
        <f t="shared" si="17"/>
        <v>14138.307664870215</v>
      </c>
    </row>
    <row r="192" spans="1:20" s="1" customFormat="1" ht="12.75" customHeight="1" x14ac:dyDescent="0.2">
      <c r="A192" s="78">
        <f t="shared" si="18"/>
        <v>33</v>
      </c>
      <c r="B192" s="65" t="s">
        <v>916</v>
      </c>
      <c r="C192" s="265" t="s">
        <v>917</v>
      </c>
      <c r="D192" s="265" t="s">
        <v>172</v>
      </c>
      <c r="E192" s="30" t="s">
        <v>49</v>
      </c>
      <c r="F192" s="116"/>
      <c r="G192" s="89" t="s">
        <v>114</v>
      </c>
      <c r="H192" s="88" t="s">
        <v>1100</v>
      </c>
      <c r="I192" s="89">
        <v>5</v>
      </c>
      <c r="J192" s="91">
        <v>3</v>
      </c>
      <c r="K192" s="29">
        <v>3909.14</v>
      </c>
      <c r="L192" s="29">
        <v>2902.95</v>
      </c>
      <c r="M192" s="29">
        <v>0</v>
      </c>
      <c r="N192" s="95">
        <v>128</v>
      </c>
      <c r="O192" s="213">
        <v>47778226.022790194</v>
      </c>
      <c r="P192" s="94">
        <v>0</v>
      </c>
      <c r="Q192" s="94">
        <v>0</v>
      </c>
      <c r="R192" s="94">
        <f t="shared" si="15"/>
        <v>47778226.022790194</v>
      </c>
      <c r="S192" s="151">
        <f t="shared" si="16"/>
        <v>16458.508077228405</v>
      </c>
      <c r="T192" s="256">
        <f t="shared" si="17"/>
        <v>16787.678238772973</v>
      </c>
    </row>
    <row r="193" spans="1:124" s="1" customFormat="1" ht="12.75" customHeight="1" x14ac:dyDescent="0.2">
      <c r="A193" s="78">
        <f t="shared" si="18"/>
        <v>34</v>
      </c>
      <c r="B193" s="65" t="s">
        <v>842</v>
      </c>
      <c r="C193" s="265" t="s">
        <v>843</v>
      </c>
      <c r="D193" s="265" t="s">
        <v>172</v>
      </c>
      <c r="E193" s="30" t="s">
        <v>618</v>
      </c>
      <c r="F193" s="116"/>
      <c r="G193" s="89" t="s">
        <v>114</v>
      </c>
      <c r="H193" s="88" t="s">
        <v>1100</v>
      </c>
      <c r="I193" s="89">
        <v>4</v>
      </c>
      <c r="J193" s="91">
        <v>3</v>
      </c>
      <c r="K193" s="29">
        <v>1399</v>
      </c>
      <c r="L193" s="29">
        <v>1226</v>
      </c>
      <c r="M193" s="29">
        <v>0</v>
      </c>
      <c r="N193" s="95">
        <v>29</v>
      </c>
      <c r="O193" s="213">
        <v>25399777.037520044</v>
      </c>
      <c r="P193" s="94">
        <v>0</v>
      </c>
      <c r="Q193" s="94">
        <v>0</v>
      </c>
      <c r="R193" s="94">
        <f t="shared" si="15"/>
        <v>25399777.037520044</v>
      </c>
      <c r="S193" s="151">
        <f t="shared" si="16"/>
        <v>20717.599541207212</v>
      </c>
      <c r="T193" s="256">
        <f t="shared" si="17"/>
        <v>21131.951532031355</v>
      </c>
    </row>
    <row r="194" spans="1:124" s="1" customFormat="1" ht="12.75" customHeight="1" x14ac:dyDescent="0.2">
      <c r="A194" s="78">
        <f t="shared" si="18"/>
        <v>35</v>
      </c>
      <c r="B194" s="65" t="s">
        <v>870</v>
      </c>
      <c r="C194" s="265" t="s">
        <v>811</v>
      </c>
      <c r="D194" s="265" t="s">
        <v>172</v>
      </c>
      <c r="E194" s="30" t="s">
        <v>62</v>
      </c>
      <c r="F194" s="116"/>
      <c r="G194" s="89" t="s">
        <v>114</v>
      </c>
      <c r="H194" s="88" t="s">
        <v>1100</v>
      </c>
      <c r="I194" s="89">
        <v>5</v>
      </c>
      <c r="J194" s="91">
        <v>2</v>
      </c>
      <c r="K194" s="29">
        <v>2299.17</v>
      </c>
      <c r="L194" s="29">
        <v>1637.6</v>
      </c>
      <c r="M194" s="29">
        <v>0</v>
      </c>
      <c r="N194" s="95">
        <v>40</v>
      </c>
      <c r="O194" s="213">
        <v>27721846.060318679</v>
      </c>
      <c r="P194" s="94">
        <v>0</v>
      </c>
      <c r="Q194" s="94">
        <v>0</v>
      </c>
      <c r="R194" s="94">
        <f t="shared" si="15"/>
        <v>27721846.060318679</v>
      </c>
      <c r="S194" s="151">
        <f t="shared" si="16"/>
        <v>16928.33784826495</v>
      </c>
      <c r="T194" s="256">
        <f t="shared" si="17"/>
        <v>17266.904605230247</v>
      </c>
    </row>
    <row r="195" spans="1:124" s="1" customFormat="1" ht="12.75" customHeight="1" x14ac:dyDescent="0.2">
      <c r="A195" s="78">
        <f t="shared" si="18"/>
        <v>36</v>
      </c>
      <c r="B195" s="65" t="s">
        <v>826</v>
      </c>
      <c r="C195" s="265" t="s">
        <v>827</v>
      </c>
      <c r="D195" s="265" t="s">
        <v>172</v>
      </c>
      <c r="E195" s="30" t="s">
        <v>49</v>
      </c>
      <c r="F195" s="116"/>
      <c r="G195" s="89" t="s">
        <v>114</v>
      </c>
      <c r="H195" s="88" t="s">
        <v>1103</v>
      </c>
      <c r="I195" s="89">
        <v>5</v>
      </c>
      <c r="J195" s="91">
        <v>4</v>
      </c>
      <c r="K195" s="29">
        <v>4067</v>
      </c>
      <c r="L195" s="29">
        <v>3550</v>
      </c>
      <c r="M195" s="29">
        <v>0</v>
      </c>
      <c r="N195" s="95">
        <v>80</v>
      </c>
      <c r="O195" s="213">
        <v>49042882.1340978</v>
      </c>
      <c r="P195" s="94">
        <v>0</v>
      </c>
      <c r="Q195" s="94">
        <v>0</v>
      </c>
      <c r="R195" s="94">
        <f t="shared" si="15"/>
        <v>49042882.1340978</v>
      </c>
      <c r="S195" s="151">
        <f t="shared" si="16"/>
        <v>13814.896375802196</v>
      </c>
      <c r="T195" s="256">
        <f t="shared" si="17"/>
        <v>14091.19430331824</v>
      </c>
    </row>
    <row r="196" spans="1:124" s="1" customFormat="1" ht="12.75" customHeight="1" x14ac:dyDescent="0.2">
      <c r="A196" s="78">
        <f t="shared" si="18"/>
        <v>37</v>
      </c>
      <c r="B196" s="65" t="s">
        <v>883</v>
      </c>
      <c r="C196" s="265" t="s">
        <v>884</v>
      </c>
      <c r="D196" s="265" t="s">
        <v>172</v>
      </c>
      <c r="E196" s="30" t="s">
        <v>123</v>
      </c>
      <c r="F196" s="116"/>
      <c r="G196" s="89" t="s">
        <v>114</v>
      </c>
      <c r="H196" s="88" t="s">
        <v>1100</v>
      </c>
      <c r="I196" s="89">
        <v>5</v>
      </c>
      <c r="J196" s="91">
        <v>6</v>
      </c>
      <c r="K196" s="29">
        <v>3996.6</v>
      </c>
      <c r="L196" s="29">
        <v>2397</v>
      </c>
      <c r="M196" s="29">
        <v>0</v>
      </c>
      <c r="N196" s="95">
        <v>45</v>
      </c>
      <c r="O196" s="213">
        <v>48847178.183099933</v>
      </c>
      <c r="P196" s="94">
        <v>0</v>
      </c>
      <c r="Q196" s="94">
        <v>0</v>
      </c>
      <c r="R196" s="94">
        <f t="shared" si="15"/>
        <v>48847178.183099933</v>
      </c>
      <c r="S196" s="151">
        <f t="shared" si="16"/>
        <v>20378.463989611988</v>
      </c>
      <c r="T196" s="256">
        <f t="shared" si="17"/>
        <v>20786.033269404226</v>
      </c>
    </row>
    <row r="197" spans="1:124" s="1" customFormat="1" ht="12.75" customHeight="1" x14ac:dyDescent="0.2">
      <c r="A197" s="78">
        <f t="shared" si="18"/>
        <v>38</v>
      </c>
      <c r="B197" s="65" t="s">
        <v>864</v>
      </c>
      <c r="C197" s="265" t="s">
        <v>865</v>
      </c>
      <c r="D197" s="265" t="s">
        <v>172</v>
      </c>
      <c r="E197" s="30" t="s">
        <v>54</v>
      </c>
      <c r="F197" s="116"/>
      <c r="G197" s="89" t="s">
        <v>114</v>
      </c>
      <c r="H197" s="88" t="s">
        <v>1100</v>
      </c>
      <c r="I197" s="89">
        <v>4</v>
      </c>
      <c r="J197" s="91">
        <v>3</v>
      </c>
      <c r="K197" s="29">
        <v>2434</v>
      </c>
      <c r="L197" s="29">
        <v>2184.6</v>
      </c>
      <c r="M197" s="29">
        <v>0</v>
      </c>
      <c r="N197" s="95">
        <v>30</v>
      </c>
      <c r="O197" s="213">
        <v>44190891.572068468</v>
      </c>
      <c r="P197" s="94">
        <v>0</v>
      </c>
      <c r="Q197" s="94">
        <v>0</v>
      </c>
      <c r="R197" s="94">
        <f t="shared" si="15"/>
        <v>44190891.572068468</v>
      </c>
      <c r="S197" s="151">
        <f t="shared" si="16"/>
        <v>20228.367468675486</v>
      </c>
      <c r="T197" s="256">
        <f t="shared" si="17"/>
        <v>20632.934818048994</v>
      </c>
    </row>
    <row r="198" spans="1:124" s="1" customFormat="1" ht="12.75" customHeight="1" x14ac:dyDescent="0.2">
      <c r="A198" s="78">
        <f t="shared" si="18"/>
        <v>39</v>
      </c>
      <c r="B198" s="65" t="s">
        <v>949</v>
      </c>
      <c r="C198" s="265" t="s">
        <v>950</v>
      </c>
      <c r="D198" s="265" t="s">
        <v>172</v>
      </c>
      <c r="E198" s="30" t="s">
        <v>60</v>
      </c>
      <c r="F198" s="89"/>
      <c r="G198" s="89" t="s">
        <v>114</v>
      </c>
      <c r="H198" s="88" t="s">
        <v>1100</v>
      </c>
      <c r="I198" s="89">
        <v>3</v>
      </c>
      <c r="J198" s="91">
        <v>2</v>
      </c>
      <c r="K198" s="29">
        <v>1047.4000000000001</v>
      </c>
      <c r="L198" s="29">
        <v>977.6</v>
      </c>
      <c r="M198" s="29">
        <v>0</v>
      </c>
      <c r="N198" s="95">
        <v>25</v>
      </c>
      <c r="O198" s="213">
        <v>19016244.795638669</v>
      </c>
      <c r="P198" s="94">
        <v>0</v>
      </c>
      <c r="Q198" s="94">
        <v>0</v>
      </c>
      <c r="R198" s="94">
        <f t="shared" si="15"/>
        <v>19016244.795638669</v>
      </c>
      <c r="S198" s="151">
        <f t="shared" si="16"/>
        <v>19451.968898975723</v>
      </c>
      <c r="T198" s="256">
        <f t="shared" si="17"/>
        <v>19841.008276955239</v>
      </c>
    </row>
    <row r="199" spans="1:124" s="1" customFormat="1" ht="12.75" customHeight="1" x14ac:dyDescent="0.2">
      <c r="A199" s="78">
        <f t="shared" si="18"/>
        <v>40</v>
      </c>
      <c r="B199" s="65" t="s">
        <v>914</v>
      </c>
      <c r="C199" s="265" t="s">
        <v>915</v>
      </c>
      <c r="D199" s="265" t="s">
        <v>172</v>
      </c>
      <c r="E199" s="30" t="s">
        <v>44</v>
      </c>
      <c r="F199" s="116"/>
      <c r="G199" s="89" t="s">
        <v>114</v>
      </c>
      <c r="H199" s="88" t="s">
        <v>1101</v>
      </c>
      <c r="I199" s="89">
        <v>5</v>
      </c>
      <c r="J199" s="91">
        <v>3</v>
      </c>
      <c r="K199" s="29">
        <v>3494.49</v>
      </c>
      <c r="L199" s="29">
        <v>2587.1</v>
      </c>
      <c r="M199" s="29">
        <v>0</v>
      </c>
      <c r="N199" s="95">
        <v>57</v>
      </c>
      <c r="O199" s="213">
        <v>42715221.493270397</v>
      </c>
      <c r="P199" s="94">
        <v>0</v>
      </c>
      <c r="Q199" s="94">
        <v>0</v>
      </c>
      <c r="R199" s="94">
        <f t="shared" si="15"/>
        <v>42715221.493270397</v>
      </c>
      <c r="S199" s="151">
        <f t="shared" si="16"/>
        <v>16510.850563669901</v>
      </c>
      <c r="T199" s="256">
        <f t="shared" si="17"/>
        <v>16841.067574943299</v>
      </c>
    </row>
    <row r="200" spans="1:124" s="1" customFormat="1" ht="12.75" customHeight="1" x14ac:dyDescent="0.2">
      <c r="A200" s="78">
        <f t="shared" si="18"/>
        <v>41</v>
      </c>
      <c r="B200" s="65" t="s">
        <v>957</v>
      </c>
      <c r="C200" s="265" t="s">
        <v>958</v>
      </c>
      <c r="D200" s="265" t="s">
        <v>172</v>
      </c>
      <c r="E200" s="30" t="s">
        <v>61</v>
      </c>
      <c r="F200" s="89"/>
      <c r="G200" s="89" t="s">
        <v>114</v>
      </c>
      <c r="H200" s="88" t="s">
        <v>1100</v>
      </c>
      <c r="I200" s="89">
        <v>5</v>
      </c>
      <c r="J200" s="91">
        <v>3</v>
      </c>
      <c r="K200" s="29">
        <v>2862.9</v>
      </c>
      <c r="L200" s="29">
        <v>2670.9</v>
      </c>
      <c r="M200" s="29">
        <v>0</v>
      </c>
      <c r="N200" s="95">
        <v>56</v>
      </c>
      <c r="O200" s="213">
        <v>34990888.860630736</v>
      </c>
      <c r="P200" s="94">
        <v>0</v>
      </c>
      <c r="Q200" s="94">
        <v>0</v>
      </c>
      <c r="R200" s="94">
        <f t="shared" si="15"/>
        <v>34990888.860630736</v>
      </c>
      <c r="S200" s="151">
        <f t="shared" si="16"/>
        <v>13100.785825238958</v>
      </c>
      <c r="T200" s="256">
        <f t="shared" si="17"/>
        <v>13362.801541743736</v>
      </c>
    </row>
    <row r="201" spans="1:124" s="1" customFormat="1" ht="12.75" customHeight="1" x14ac:dyDescent="0.2">
      <c r="A201" s="78">
        <f t="shared" si="18"/>
        <v>42</v>
      </c>
      <c r="B201" s="65" t="s">
        <v>828</v>
      </c>
      <c r="C201" s="265" t="s">
        <v>829</v>
      </c>
      <c r="D201" s="265" t="s">
        <v>172</v>
      </c>
      <c r="E201" s="30" t="s">
        <v>49</v>
      </c>
      <c r="F201" s="116"/>
      <c r="G201" s="89" t="s">
        <v>114</v>
      </c>
      <c r="H201" s="88" t="s">
        <v>1103</v>
      </c>
      <c r="I201" s="89">
        <v>5</v>
      </c>
      <c r="J201" s="91">
        <v>5</v>
      </c>
      <c r="K201" s="29">
        <v>5106</v>
      </c>
      <c r="L201" s="29">
        <v>4479</v>
      </c>
      <c r="M201" s="29">
        <v>0</v>
      </c>
      <c r="N201" s="95">
        <v>100</v>
      </c>
      <c r="O201" s="213">
        <v>61571909.559061579</v>
      </c>
      <c r="P201" s="94">
        <v>0</v>
      </c>
      <c r="Q201" s="94">
        <v>0</v>
      </c>
      <c r="R201" s="94">
        <f t="shared" si="15"/>
        <v>61571909.559061579</v>
      </c>
      <c r="S201" s="151">
        <f t="shared" si="16"/>
        <v>13746.798294052596</v>
      </c>
      <c r="T201" s="256">
        <f t="shared" si="17"/>
        <v>14021.734259933648</v>
      </c>
    </row>
    <row r="202" spans="1:124" s="1" customFormat="1" ht="12.75" customHeight="1" x14ac:dyDescent="0.2">
      <c r="A202" s="78">
        <f t="shared" si="18"/>
        <v>43</v>
      </c>
      <c r="B202" s="65" t="s">
        <v>796</v>
      </c>
      <c r="C202" s="265" t="s">
        <v>797</v>
      </c>
      <c r="D202" s="265" t="s">
        <v>172</v>
      </c>
      <c r="E202" s="30" t="s">
        <v>60</v>
      </c>
      <c r="F202" s="116"/>
      <c r="G202" s="89" t="s">
        <v>114</v>
      </c>
      <c r="H202" s="88" t="s">
        <v>1100</v>
      </c>
      <c r="I202" s="89">
        <v>5</v>
      </c>
      <c r="J202" s="91">
        <v>2</v>
      </c>
      <c r="K202" s="29">
        <v>2294</v>
      </c>
      <c r="L202" s="29">
        <v>1291</v>
      </c>
      <c r="M202" s="29">
        <v>0</v>
      </c>
      <c r="N202" s="95">
        <v>32</v>
      </c>
      <c r="O202" s="213">
        <v>28037688.723422717</v>
      </c>
      <c r="P202" s="94">
        <v>0</v>
      </c>
      <c r="Q202" s="94">
        <v>0</v>
      </c>
      <c r="R202" s="94">
        <f t="shared" si="15"/>
        <v>28037688.723422717</v>
      </c>
      <c r="S202" s="151">
        <f t="shared" si="16"/>
        <v>21717.806912023792</v>
      </c>
      <c r="T202" s="256">
        <f t="shared" si="17"/>
        <v>22152.163050264269</v>
      </c>
    </row>
    <row r="203" spans="1:124" s="1" customFormat="1" ht="12.75" customHeight="1" x14ac:dyDescent="0.2">
      <c r="A203" s="78">
        <f t="shared" si="18"/>
        <v>44</v>
      </c>
      <c r="B203" s="65" t="s">
        <v>868</v>
      </c>
      <c r="C203" s="265" t="s">
        <v>869</v>
      </c>
      <c r="D203" s="265" t="s">
        <v>172</v>
      </c>
      <c r="E203" s="30" t="s">
        <v>60</v>
      </c>
      <c r="F203" s="116"/>
      <c r="G203" s="89" t="s">
        <v>114</v>
      </c>
      <c r="H203" s="88" t="s">
        <v>1100</v>
      </c>
      <c r="I203" s="89">
        <v>5</v>
      </c>
      <c r="J203" s="91">
        <v>2</v>
      </c>
      <c r="K203" s="29">
        <v>1769</v>
      </c>
      <c r="L203" s="29">
        <v>1016</v>
      </c>
      <c r="M203" s="29">
        <v>0</v>
      </c>
      <c r="N203" s="95">
        <v>41</v>
      </c>
      <c r="O203" s="213">
        <v>21621042.437547866</v>
      </c>
      <c r="P203" s="94">
        <v>0</v>
      </c>
      <c r="Q203" s="94">
        <v>0</v>
      </c>
      <c r="R203" s="94">
        <f t="shared" si="15"/>
        <v>21621042.437547866</v>
      </c>
      <c r="S203" s="151">
        <f t="shared" si="16"/>
        <v>21280.553580263648</v>
      </c>
      <c r="T203" s="256">
        <f t="shared" si="17"/>
        <v>21706.164651868919</v>
      </c>
    </row>
    <row r="204" spans="1:124" s="1" customFormat="1" ht="12.75" customHeight="1" x14ac:dyDescent="0.2">
      <c r="A204" s="78">
        <f t="shared" si="18"/>
        <v>45</v>
      </c>
      <c r="B204" s="65" t="s">
        <v>856</v>
      </c>
      <c r="C204" s="265" t="s">
        <v>857</v>
      </c>
      <c r="D204" s="265" t="s">
        <v>172</v>
      </c>
      <c r="E204" s="30" t="s">
        <v>62</v>
      </c>
      <c r="F204" s="116"/>
      <c r="G204" s="89" t="s">
        <v>114</v>
      </c>
      <c r="H204" s="88" t="s">
        <v>1100</v>
      </c>
      <c r="I204" s="89">
        <v>5</v>
      </c>
      <c r="J204" s="91">
        <v>4</v>
      </c>
      <c r="K204" s="29">
        <v>3453.9</v>
      </c>
      <c r="L204" s="29">
        <v>2120</v>
      </c>
      <c r="M204" s="29">
        <v>0</v>
      </c>
      <c r="N204" s="95">
        <v>80</v>
      </c>
      <c r="O204" s="213">
        <v>41644804.041343048</v>
      </c>
      <c r="P204" s="94">
        <v>0</v>
      </c>
      <c r="Q204" s="94">
        <v>0</v>
      </c>
      <c r="R204" s="94">
        <f t="shared" si="15"/>
        <v>41644804.041343048</v>
      </c>
      <c r="S204" s="151">
        <f t="shared" si="16"/>
        <v>19643.775491199551</v>
      </c>
      <c r="T204" s="256">
        <f t="shared" si="17"/>
        <v>20036.651001023543</v>
      </c>
    </row>
    <row r="205" spans="1:124" s="1" customFormat="1" ht="12.75" customHeight="1" x14ac:dyDescent="0.2">
      <c r="A205" s="593" t="s">
        <v>1183</v>
      </c>
      <c r="B205" s="593"/>
      <c r="C205" s="229"/>
      <c r="D205" s="229"/>
      <c r="E205" s="283"/>
      <c r="F205" s="281"/>
      <c r="G205" s="281"/>
      <c r="H205" s="281"/>
      <c r="I205" s="281"/>
      <c r="J205" s="281"/>
      <c r="K205" s="281"/>
      <c r="L205" s="281"/>
      <c r="M205" s="281"/>
      <c r="N205" s="281"/>
      <c r="O205" s="284">
        <f>SUM(O8:O204)</f>
        <v>5268718532.8663912</v>
      </c>
      <c r="P205" s="281"/>
      <c r="Q205" s="281"/>
      <c r="R205" s="281"/>
      <c r="S205" s="281"/>
      <c r="T205" s="281"/>
    </row>
    <row r="206" spans="1:124" ht="12.75" customHeight="1" x14ac:dyDescent="0.2">
      <c r="A206" s="592" t="s">
        <v>69</v>
      </c>
      <c r="B206" s="592"/>
      <c r="C206" s="260"/>
      <c r="D206" s="260"/>
      <c r="E206" s="93"/>
      <c r="F206" s="65"/>
      <c r="G206" s="65"/>
      <c r="H206" s="65"/>
      <c r="I206" s="65"/>
      <c r="J206" s="65"/>
      <c r="K206" s="65"/>
      <c r="L206" s="65"/>
      <c r="M206" s="65"/>
      <c r="N206" s="65"/>
      <c r="O206" s="213"/>
      <c r="P206" s="65"/>
      <c r="Q206" s="65"/>
      <c r="R206" s="65"/>
      <c r="S206" s="65"/>
      <c r="T206" s="65"/>
    </row>
    <row r="207" spans="1:124" x14ac:dyDescent="0.2">
      <c r="A207" s="303">
        <v>1</v>
      </c>
      <c r="B207" s="360" t="s">
        <v>1258</v>
      </c>
      <c r="C207" s="376" t="s">
        <v>1259</v>
      </c>
      <c r="D207" s="376" t="s">
        <v>1260</v>
      </c>
      <c r="E207" s="361">
        <v>1964</v>
      </c>
      <c r="F207" s="370" t="s">
        <v>1675</v>
      </c>
      <c r="G207" s="157" t="s">
        <v>114</v>
      </c>
      <c r="H207" s="44" t="s">
        <v>1175</v>
      </c>
      <c r="I207" s="44">
        <v>4</v>
      </c>
      <c r="J207" s="79">
        <v>2</v>
      </c>
      <c r="K207" s="45">
        <v>1363.8</v>
      </c>
      <c r="L207" s="45">
        <v>1264.0999999999999</v>
      </c>
      <c r="M207" s="52">
        <v>0</v>
      </c>
      <c r="N207" s="52">
        <v>32</v>
      </c>
      <c r="O207" s="70">
        <v>34646373.2729408</v>
      </c>
      <c r="P207" s="45">
        <v>0</v>
      </c>
      <c r="Q207" s="45">
        <v>0</v>
      </c>
      <c r="R207" s="45">
        <f>O207</f>
        <v>34646373.2729408</v>
      </c>
      <c r="S207" s="292">
        <f>R207/L207</f>
        <v>27407.937088000002</v>
      </c>
      <c r="T207" s="147">
        <v>37078.289999999994</v>
      </c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</row>
    <row r="208" spans="1:124" x14ac:dyDescent="0.2">
      <c r="A208" s="303">
        <v>2</v>
      </c>
      <c r="B208" s="360" t="s">
        <v>1237</v>
      </c>
      <c r="C208" s="376" t="s">
        <v>1238</v>
      </c>
      <c r="D208" s="376" t="s">
        <v>174</v>
      </c>
      <c r="E208" s="361">
        <v>1962</v>
      </c>
      <c r="F208" s="370"/>
      <c r="G208" s="157" t="s">
        <v>114</v>
      </c>
      <c r="H208" s="44" t="s">
        <v>104</v>
      </c>
      <c r="I208" s="44">
        <v>2</v>
      </c>
      <c r="J208" s="79">
        <v>2</v>
      </c>
      <c r="K208" s="45">
        <v>270.5</v>
      </c>
      <c r="L208" s="45">
        <v>268.39999999999998</v>
      </c>
      <c r="M208" s="52">
        <v>268.39999999999998</v>
      </c>
      <c r="N208" s="52">
        <v>8</v>
      </c>
      <c r="O208" s="70">
        <v>9667038.3797679991</v>
      </c>
      <c r="P208" s="45">
        <v>0</v>
      </c>
      <c r="Q208" s="45">
        <v>0</v>
      </c>
      <c r="R208" s="45">
        <f>O208</f>
        <v>9667038.3797679991</v>
      </c>
      <c r="S208" s="292">
        <f>R208/L208</f>
        <v>36017.281593770495</v>
      </c>
      <c r="T208" s="147">
        <v>44292.92</v>
      </c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</row>
    <row r="209" spans="1:124" ht="12.75" customHeight="1" x14ac:dyDescent="0.2">
      <c r="A209" s="321"/>
      <c r="B209" s="321"/>
      <c r="C209" s="322"/>
      <c r="D209" s="322"/>
      <c r="E209" s="323"/>
      <c r="F209" s="321"/>
      <c r="G209" s="321"/>
      <c r="H209" s="321"/>
      <c r="I209" s="321"/>
      <c r="J209" s="321"/>
      <c r="K209" s="321"/>
      <c r="L209" s="321"/>
      <c r="M209" s="321"/>
      <c r="N209" s="321"/>
      <c r="O209" s="324"/>
      <c r="P209" s="321"/>
      <c r="Q209" s="321"/>
      <c r="R209" s="321"/>
      <c r="S209" s="321"/>
      <c r="T209" s="321"/>
    </row>
    <row r="210" spans="1:124" ht="12.75" customHeight="1" x14ac:dyDescent="0.2">
      <c r="A210" s="78">
        <v>1</v>
      </c>
      <c r="B210" s="65" t="s">
        <v>305</v>
      </c>
      <c r="C210" s="78" t="s">
        <v>306</v>
      </c>
      <c r="D210" s="78" t="s">
        <v>168</v>
      </c>
      <c r="E210" s="89" t="s">
        <v>108</v>
      </c>
      <c r="F210" s="346" t="s">
        <v>1675</v>
      </c>
      <c r="G210" s="89" t="s">
        <v>114</v>
      </c>
      <c r="H210" s="137" t="s">
        <v>1100</v>
      </c>
      <c r="I210" s="89">
        <v>3</v>
      </c>
      <c r="J210" s="91">
        <v>2</v>
      </c>
      <c r="K210" s="29">
        <v>1297.8</v>
      </c>
      <c r="L210" s="29">
        <v>1224.8</v>
      </c>
      <c r="M210" s="29">
        <v>0</v>
      </c>
      <c r="N210" s="95">
        <v>25</v>
      </c>
      <c r="O210" s="213">
        <v>18472030.732704334</v>
      </c>
      <c r="P210" s="94">
        <v>0</v>
      </c>
      <c r="Q210" s="94">
        <v>0</v>
      </c>
      <c r="R210" s="94">
        <f>O210</f>
        <v>18472030.732704334</v>
      </c>
      <c r="S210" s="151">
        <f>R210/L210</f>
        <v>15081.671075036198</v>
      </c>
      <c r="T210" s="256">
        <f>S210*102%</f>
        <v>15383.304496536923</v>
      </c>
    </row>
    <row r="211" spans="1:124" ht="12.75" customHeight="1" x14ac:dyDescent="0.2">
      <c r="A211" s="78">
        <v>2</v>
      </c>
      <c r="B211" s="65" t="s">
        <v>307</v>
      </c>
      <c r="C211" s="78" t="s">
        <v>308</v>
      </c>
      <c r="D211" s="78" t="s">
        <v>168</v>
      </c>
      <c r="E211" s="89" t="s">
        <v>127</v>
      </c>
      <c r="F211" s="346" t="s">
        <v>1675</v>
      </c>
      <c r="G211" s="89" t="s">
        <v>114</v>
      </c>
      <c r="H211" s="137" t="s">
        <v>1100</v>
      </c>
      <c r="I211" s="89">
        <v>4</v>
      </c>
      <c r="J211" s="91">
        <v>3</v>
      </c>
      <c r="K211" s="29">
        <v>1759.4</v>
      </c>
      <c r="L211" s="29">
        <v>1361.4</v>
      </c>
      <c r="M211" s="29">
        <v>0</v>
      </c>
      <c r="N211" s="95">
        <v>38</v>
      </c>
      <c r="O211" s="213">
        <v>25042141.216766849</v>
      </c>
      <c r="P211" s="94">
        <v>0</v>
      </c>
      <c r="Q211" s="94">
        <v>0</v>
      </c>
      <c r="R211" s="94">
        <f>O211</f>
        <v>25042141.216766849</v>
      </c>
      <c r="S211" s="151">
        <f>R211/L211</f>
        <v>18394.403714387285</v>
      </c>
      <c r="T211" s="256">
        <f>S211*102%</f>
        <v>18762.291788675029</v>
      </c>
    </row>
    <row r="212" spans="1:124" ht="12.75" customHeight="1" x14ac:dyDescent="0.2">
      <c r="A212" s="78">
        <v>3</v>
      </c>
      <c r="B212" s="65" t="s">
        <v>309</v>
      </c>
      <c r="C212" s="78" t="s">
        <v>310</v>
      </c>
      <c r="D212" s="78" t="s">
        <v>168</v>
      </c>
      <c r="E212" s="89" t="s">
        <v>62</v>
      </c>
      <c r="F212" s="89"/>
      <c r="G212" s="89" t="s">
        <v>114</v>
      </c>
      <c r="H212" s="88" t="s">
        <v>1102</v>
      </c>
      <c r="I212" s="89">
        <v>2</v>
      </c>
      <c r="J212" s="91">
        <v>1</v>
      </c>
      <c r="K212" s="29">
        <v>371.3</v>
      </c>
      <c r="L212" s="29">
        <v>343.3</v>
      </c>
      <c r="M212" s="29">
        <v>0</v>
      </c>
      <c r="N212" s="30">
        <v>8</v>
      </c>
      <c r="O212" s="213">
        <v>7758107.4874319928</v>
      </c>
      <c r="P212" s="94">
        <v>0</v>
      </c>
      <c r="Q212" s="94">
        <v>0</v>
      </c>
      <c r="R212" s="94">
        <f>O212</f>
        <v>7758107.4874319928</v>
      </c>
      <c r="S212" s="151">
        <f>R212/L212</f>
        <v>22598.623616172423</v>
      </c>
      <c r="T212" s="256">
        <f>S212*102%</f>
        <v>23050.596088495873</v>
      </c>
    </row>
    <row r="213" spans="1:124" ht="12.75" customHeight="1" x14ac:dyDescent="0.2">
      <c r="A213" s="78">
        <v>4</v>
      </c>
      <c r="B213" s="65" t="s">
        <v>296</v>
      </c>
      <c r="C213" s="78" t="s">
        <v>297</v>
      </c>
      <c r="D213" s="78" t="s">
        <v>168</v>
      </c>
      <c r="E213" s="89" t="s">
        <v>49</v>
      </c>
      <c r="F213" s="346" t="s">
        <v>1675</v>
      </c>
      <c r="G213" s="89" t="s">
        <v>114</v>
      </c>
      <c r="H213" s="137" t="s">
        <v>1100</v>
      </c>
      <c r="I213" s="89">
        <v>5</v>
      </c>
      <c r="J213" s="91">
        <v>4</v>
      </c>
      <c r="K213" s="29">
        <v>4229.8</v>
      </c>
      <c r="L213" s="29">
        <v>3155.9</v>
      </c>
      <c r="M213" s="29">
        <v>0</v>
      </c>
      <c r="N213" s="95">
        <v>83</v>
      </c>
      <c r="O213" s="213">
        <v>46712491.392640725</v>
      </c>
      <c r="P213" s="94">
        <v>0</v>
      </c>
      <c r="Q213" s="94">
        <v>0</v>
      </c>
      <c r="R213" s="94">
        <f>O213</f>
        <v>46712491.392640725</v>
      </c>
      <c r="S213" s="151">
        <f>R213/L213</f>
        <v>14801.638642745564</v>
      </c>
      <c r="T213" s="256">
        <f>S213*102%</f>
        <v>15097.671415600475</v>
      </c>
    </row>
    <row r="214" spans="1:124" s="47" customFormat="1" ht="12.75" customHeight="1" x14ac:dyDescent="0.2">
      <c r="A214" s="261"/>
      <c r="B214" s="262"/>
      <c r="C214" s="261"/>
      <c r="D214" s="261"/>
      <c r="E214" s="125"/>
      <c r="F214" s="261"/>
      <c r="G214" s="125"/>
      <c r="H214" s="128"/>
      <c r="I214" s="125"/>
      <c r="J214" s="130"/>
      <c r="K214" s="132"/>
      <c r="L214" s="132"/>
      <c r="M214" s="132"/>
      <c r="N214" s="132"/>
      <c r="O214" s="274"/>
      <c r="P214" s="250"/>
      <c r="Q214" s="250"/>
      <c r="R214" s="250"/>
      <c r="S214" s="250"/>
      <c r="T214" s="250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259"/>
      <c r="AW214" s="259"/>
      <c r="AX214" s="259"/>
      <c r="AY214" s="259"/>
      <c r="AZ214" s="259"/>
      <c r="BA214" s="259"/>
      <c r="BB214" s="259"/>
      <c r="BC214" s="259"/>
      <c r="BD214" s="259"/>
      <c r="BE214" s="259"/>
      <c r="BF214" s="259"/>
      <c r="BG214" s="259"/>
      <c r="BH214" s="259"/>
      <c r="BI214" s="259"/>
      <c r="BJ214" s="259"/>
      <c r="BK214" s="259"/>
      <c r="BL214" s="259"/>
      <c r="BM214" s="259"/>
      <c r="BN214" s="259"/>
      <c r="BO214" s="259"/>
      <c r="BP214" s="259"/>
      <c r="BQ214" s="259"/>
      <c r="BR214" s="259"/>
      <c r="BS214" s="259"/>
      <c r="BT214" s="259"/>
      <c r="BU214" s="259"/>
      <c r="BV214" s="259"/>
      <c r="BW214" s="259"/>
      <c r="BX214" s="259"/>
      <c r="BY214" s="259"/>
      <c r="BZ214" s="259"/>
      <c r="CA214" s="259"/>
      <c r="CB214" s="259"/>
      <c r="CC214" s="259"/>
      <c r="CD214" s="259"/>
      <c r="CE214" s="259"/>
      <c r="CF214" s="259"/>
      <c r="CG214" s="259"/>
      <c r="CH214" s="259"/>
      <c r="CI214" s="259"/>
      <c r="CJ214" s="259"/>
      <c r="CK214" s="259"/>
      <c r="CL214" s="259"/>
      <c r="CM214" s="259"/>
      <c r="CN214" s="259"/>
      <c r="CO214" s="259"/>
      <c r="CP214" s="259"/>
      <c r="CQ214" s="259"/>
      <c r="CR214" s="259"/>
      <c r="CS214" s="259"/>
      <c r="CT214" s="259"/>
      <c r="CU214" s="259"/>
      <c r="CV214" s="259"/>
      <c r="CW214" s="259"/>
      <c r="CX214" s="259"/>
      <c r="CY214" s="259"/>
      <c r="CZ214" s="259"/>
      <c r="DA214" s="259"/>
      <c r="DB214" s="259"/>
      <c r="DC214" s="259"/>
      <c r="DD214" s="259"/>
      <c r="DE214" s="259"/>
      <c r="DF214" s="259"/>
      <c r="DG214" s="259"/>
      <c r="DH214" s="259"/>
      <c r="DI214" s="259"/>
      <c r="DJ214" s="259"/>
      <c r="DK214" s="259"/>
      <c r="DL214" s="259"/>
      <c r="DM214" s="259"/>
      <c r="DN214" s="259"/>
      <c r="DO214" s="259"/>
      <c r="DP214" s="259"/>
      <c r="DQ214" s="259"/>
      <c r="DR214" s="259"/>
      <c r="DS214" s="259"/>
      <c r="DT214" s="259"/>
    </row>
    <row r="215" spans="1:124" ht="12.75" customHeight="1" x14ac:dyDescent="0.2">
      <c r="A215" s="78">
        <v>1</v>
      </c>
      <c r="B215" s="65" t="s">
        <v>599</v>
      </c>
      <c r="C215" s="78" t="s">
        <v>600</v>
      </c>
      <c r="D215" s="78" t="s">
        <v>174</v>
      </c>
      <c r="E215" s="89" t="s">
        <v>62</v>
      </c>
      <c r="F215" s="354" t="s">
        <v>1675</v>
      </c>
      <c r="G215" s="89" t="s">
        <v>114</v>
      </c>
      <c r="H215" s="137" t="s">
        <v>1100</v>
      </c>
      <c r="I215" s="89">
        <v>3</v>
      </c>
      <c r="J215" s="91">
        <v>4</v>
      </c>
      <c r="K215" s="29">
        <v>2003.64</v>
      </c>
      <c r="L215" s="29">
        <v>1833.14</v>
      </c>
      <c r="M215" s="29">
        <v>0</v>
      </c>
      <c r="N215" s="30">
        <v>29</v>
      </c>
      <c r="O215" s="213">
        <v>25914439.521671109</v>
      </c>
      <c r="P215" s="94">
        <v>0</v>
      </c>
      <c r="Q215" s="94">
        <v>0</v>
      </c>
      <c r="R215" s="94">
        <f>O215</f>
        <v>25914439.521671109</v>
      </c>
      <c r="S215" s="151">
        <f>R215/L215</f>
        <v>14136.639602906002</v>
      </c>
      <c r="T215" s="256">
        <f>S215*102%</f>
        <v>14419.372394964123</v>
      </c>
    </row>
    <row r="216" spans="1:124" ht="12.75" customHeight="1" x14ac:dyDescent="0.2">
      <c r="A216" s="78">
        <v>2</v>
      </c>
      <c r="B216" s="65" t="s">
        <v>603</v>
      </c>
      <c r="C216" s="78" t="s">
        <v>600</v>
      </c>
      <c r="D216" s="78" t="s">
        <v>174</v>
      </c>
      <c r="E216" s="89" t="s">
        <v>62</v>
      </c>
      <c r="F216" s="89"/>
      <c r="G216" s="89" t="s">
        <v>114</v>
      </c>
      <c r="H216" s="88" t="s">
        <v>1102</v>
      </c>
      <c r="I216" s="89">
        <v>2</v>
      </c>
      <c r="J216" s="91">
        <v>3</v>
      </c>
      <c r="K216" s="29">
        <v>581.9</v>
      </c>
      <c r="L216" s="29">
        <v>520.6</v>
      </c>
      <c r="M216" s="29">
        <v>0</v>
      </c>
      <c r="N216" s="30">
        <v>12</v>
      </c>
      <c r="O216" s="213">
        <v>9527085.6753574181</v>
      </c>
      <c r="P216" s="94">
        <v>0</v>
      </c>
      <c r="Q216" s="94">
        <v>0</v>
      </c>
      <c r="R216" s="94">
        <f>O216</f>
        <v>9527085.6753574181</v>
      </c>
      <c r="S216" s="151">
        <f>R216/L216</f>
        <v>18300.202987624696</v>
      </c>
      <c r="T216" s="256">
        <f>S216*102%</f>
        <v>18666.207047377189</v>
      </c>
    </row>
    <row r="217" spans="1:124" s="47" customFormat="1" ht="12.75" customHeight="1" x14ac:dyDescent="0.2">
      <c r="A217" s="261"/>
      <c r="B217" s="262"/>
      <c r="C217" s="261"/>
      <c r="D217" s="261"/>
      <c r="E217" s="125"/>
      <c r="F217" s="261"/>
      <c r="G217" s="125"/>
      <c r="H217" s="128"/>
      <c r="I217" s="125"/>
      <c r="J217" s="130"/>
      <c r="K217" s="132"/>
      <c r="L217" s="132"/>
      <c r="M217" s="132"/>
      <c r="N217" s="132"/>
      <c r="O217" s="274"/>
      <c r="P217" s="250"/>
      <c r="Q217" s="250"/>
      <c r="R217" s="250"/>
      <c r="S217" s="250"/>
      <c r="T217" s="250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259"/>
      <c r="AW217" s="259"/>
      <c r="AX217" s="259"/>
      <c r="AY217" s="259"/>
      <c r="AZ217" s="259"/>
      <c r="BA217" s="259"/>
      <c r="BB217" s="259"/>
      <c r="BC217" s="259"/>
      <c r="BD217" s="259"/>
      <c r="BE217" s="259"/>
      <c r="BF217" s="259"/>
      <c r="BG217" s="259"/>
      <c r="BH217" s="259"/>
      <c r="BI217" s="259"/>
      <c r="BJ217" s="259"/>
      <c r="BK217" s="259"/>
      <c r="BL217" s="259"/>
      <c r="BM217" s="259"/>
      <c r="BN217" s="259"/>
      <c r="BO217" s="259"/>
      <c r="BP217" s="259"/>
      <c r="BQ217" s="259"/>
      <c r="BR217" s="259"/>
      <c r="BS217" s="259"/>
      <c r="BT217" s="259"/>
      <c r="BU217" s="259"/>
      <c r="BV217" s="259"/>
      <c r="BW217" s="259"/>
      <c r="BX217" s="259"/>
      <c r="BY217" s="259"/>
      <c r="BZ217" s="259"/>
      <c r="CA217" s="259"/>
      <c r="CB217" s="259"/>
      <c r="CC217" s="259"/>
      <c r="CD217" s="259"/>
      <c r="CE217" s="259"/>
      <c r="CF217" s="259"/>
      <c r="CG217" s="259"/>
      <c r="CH217" s="259"/>
      <c r="CI217" s="259"/>
      <c r="CJ217" s="259"/>
      <c r="CK217" s="259"/>
      <c r="CL217" s="259"/>
      <c r="CM217" s="259"/>
      <c r="CN217" s="259"/>
      <c r="CO217" s="259"/>
      <c r="CP217" s="259"/>
      <c r="CQ217" s="259"/>
      <c r="CR217" s="259"/>
      <c r="CS217" s="259"/>
      <c r="CT217" s="259"/>
      <c r="CU217" s="259"/>
      <c r="CV217" s="259"/>
      <c r="CW217" s="259"/>
      <c r="CX217" s="259"/>
      <c r="CY217" s="259"/>
      <c r="CZ217" s="259"/>
      <c r="DA217" s="259"/>
      <c r="DB217" s="259"/>
      <c r="DC217" s="259"/>
      <c r="DD217" s="259"/>
      <c r="DE217" s="259"/>
      <c r="DF217" s="259"/>
      <c r="DG217" s="259"/>
      <c r="DH217" s="259"/>
      <c r="DI217" s="259"/>
      <c r="DJ217" s="259"/>
      <c r="DK217" s="259"/>
      <c r="DL217" s="259"/>
      <c r="DM217" s="259"/>
      <c r="DN217" s="259"/>
      <c r="DO217" s="259"/>
      <c r="DP217" s="259"/>
      <c r="DQ217" s="259"/>
      <c r="DR217" s="259"/>
      <c r="DS217" s="259"/>
      <c r="DT217" s="259"/>
    </row>
    <row r="218" spans="1:124" s="448" customFormat="1" ht="12.75" customHeight="1" x14ac:dyDescent="0.2">
      <c r="A218" s="445">
        <v>1</v>
      </c>
      <c r="B218" s="411" t="s">
        <v>967</v>
      </c>
      <c r="C218" s="410" t="s">
        <v>968</v>
      </c>
      <c r="D218" s="410" t="s">
        <v>172</v>
      </c>
      <c r="E218" s="410" t="s">
        <v>125</v>
      </c>
      <c r="F218" s="445"/>
      <c r="G218" s="445" t="s">
        <v>114</v>
      </c>
      <c r="H218" s="449" t="s">
        <v>1719</v>
      </c>
      <c r="I218" s="445">
        <v>5</v>
      </c>
      <c r="J218" s="450">
        <v>4</v>
      </c>
      <c r="K218" s="451">
        <v>2724</v>
      </c>
      <c r="L218" s="451">
        <v>2455</v>
      </c>
      <c r="M218" s="451">
        <v>0</v>
      </c>
      <c r="N218" s="451">
        <v>81</v>
      </c>
      <c r="O218" s="452">
        <v>37206602.952327795</v>
      </c>
      <c r="P218" s="94">
        <v>0</v>
      </c>
      <c r="Q218" s="94">
        <v>0</v>
      </c>
      <c r="R218" s="94">
        <f>O218</f>
        <v>37206602.952327795</v>
      </c>
      <c r="S218" s="151">
        <f>R218/L218</f>
        <v>15155.43908445124</v>
      </c>
      <c r="T218" s="446">
        <v>11614.81</v>
      </c>
      <c r="U218" s="378"/>
      <c r="V218" s="378"/>
      <c r="W218" s="378"/>
      <c r="X218" s="378"/>
      <c r="Y218" s="378"/>
      <c r="Z218" s="378"/>
      <c r="AA218" s="378"/>
      <c r="AB218" s="378"/>
      <c r="AC218" s="378"/>
      <c r="AD218" s="378"/>
      <c r="AE218" s="378"/>
      <c r="AF218" s="378"/>
      <c r="AG218" s="378"/>
      <c r="AH218" s="378"/>
      <c r="AI218" s="378"/>
      <c r="AJ218" s="378"/>
      <c r="AK218" s="378"/>
      <c r="AL218" s="378"/>
      <c r="AM218" s="378"/>
      <c r="AN218" s="378"/>
      <c r="AO218" s="378"/>
      <c r="AP218" s="378"/>
      <c r="AQ218" s="378"/>
      <c r="AR218" s="378"/>
      <c r="AS218" s="378"/>
      <c r="AT218" s="378"/>
      <c r="AU218" s="378"/>
      <c r="AV218" s="378"/>
      <c r="AW218" s="378"/>
      <c r="AX218" s="378"/>
      <c r="AY218" s="378"/>
      <c r="AZ218" s="378"/>
      <c r="BA218" s="378"/>
      <c r="BB218" s="378"/>
      <c r="BC218" s="378"/>
      <c r="BD218" s="378"/>
      <c r="BE218" s="378"/>
      <c r="BF218" s="378"/>
      <c r="BG218" s="378"/>
      <c r="BH218" s="378"/>
      <c r="BI218" s="378"/>
      <c r="BJ218" s="378"/>
      <c r="BK218" s="378"/>
      <c r="BL218" s="378"/>
      <c r="BM218" s="378"/>
      <c r="BN218" s="378"/>
      <c r="BO218" s="378"/>
      <c r="BP218" s="378"/>
      <c r="BQ218" s="378"/>
      <c r="BR218" s="378"/>
      <c r="BS218" s="378"/>
      <c r="BT218" s="378"/>
      <c r="BU218" s="378"/>
      <c r="BV218" s="378"/>
      <c r="BW218" s="378"/>
      <c r="BX218" s="378"/>
      <c r="BY218" s="378"/>
      <c r="BZ218" s="378"/>
      <c r="CA218" s="378"/>
      <c r="CB218" s="378"/>
      <c r="CC218" s="378"/>
      <c r="CD218" s="378"/>
      <c r="CE218" s="378"/>
      <c r="CF218" s="378"/>
      <c r="CG218" s="378"/>
      <c r="CH218" s="378"/>
      <c r="CI218" s="378"/>
      <c r="CJ218" s="378"/>
      <c r="CK218" s="378"/>
      <c r="CL218" s="378"/>
      <c r="CM218" s="378"/>
      <c r="CN218" s="378"/>
      <c r="CO218" s="378"/>
      <c r="CP218" s="378"/>
      <c r="CQ218" s="378"/>
      <c r="CR218" s="378"/>
      <c r="CS218" s="378"/>
      <c r="CT218" s="378"/>
      <c r="CU218" s="378"/>
      <c r="CV218" s="378"/>
      <c r="CW218" s="378"/>
      <c r="CX218" s="378"/>
      <c r="CY218" s="378"/>
      <c r="CZ218" s="378"/>
      <c r="DA218" s="378"/>
      <c r="DB218" s="378"/>
      <c r="DC218" s="378"/>
      <c r="DD218" s="378"/>
      <c r="DE218" s="378"/>
      <c r="DF218" s="378"/>
      <c r="DG218" s="378"/>
      <c r="DH218" s="378"/>
      <c r="DI218" s="378"/>
      <c r="DJ218" s="378"/>
      <c r="DK218" s="378"/>
      <c r="DL218" s="378"/>
      <c r="DM218" s="378"/>
      <c r="DN218" s="378"/>
      <c r="DO218" s="378"/>
      <c r="DP218" s="378"/>
      <c r="DQ218" s="378"/>
      <c r="DR218" s="378"/>
      <c r="DS218" s="378"/>
      <c r="DT218" s="378"/>
    </row>
    <row r="219" spans="1:124" ht="12.75" customHeight="1" x14ac:dyDescent="0.2">
      <c r="A219" s="372">
        <v>2</v>
      </c>
      <c r="B219" s="348" t="s">
        <v>961</v>
      </c>
      <c r="C219" s="78" t="s">
        <v>962</v>
      </c>
      <c r="D219" s="78" t="s">
        <v>172</v>
      </c>
      <c r="E219" s="89" t="s">
        <v>44</v>
      </c>
      <c r="F219" s="402" t="s">
        <v>1675</v>
      </c>
      <c r="G219" s="89" t="s">
        <v>114</v>
      </c>
      <c r="H219" s="88" t="s">
        <v>1151</v>
      </c>
      <c r="I219" s="89">
        <v>4</v>
      </c>
      <c r="J219" s="91">
        <v>3</v>
      </c>
      <c r="K219" s="29">
        <v>2138.6</v>
      </c>
      <c r="L219" s="29">
        <v>1977.4</v>
      </c>
      <c r="M219" s="29">
        <v>0</v>
      </c>
      <c r="N219" s="30">
        <v>44</v>
      </c>
      <c r="O219" s="213">
        <v>30439424.35272114</v>
      </c>
      <c r="P219" s="94">
        <v>0</v>
      </c>
      <c r="Q219" s="94">
        <v>0</v>
      </c>
      <c r="R219" s="94">
        <f>O219</f>
        <v>30439424.35272114</v>
      </c>
      <c r="S219" s="151">
        <f>R219/L219</f>
        <v>15393.660540467856</v>
      </c>
      <c r="T219" s="256">
        <f>S219*102%</f>
        <v>15701.533751277213</v>
      </c>
    </row>
    <row r="220" spans="1:124" ht="12.75" customHeight="1" x14ac:dyDescent="0.2">
      <c r="A220" s="78">
        <v>3</v>
      </c>
      <c r="B220" s="65" t="s">
        <v>963</v>
      </c>
      <c r="C220" s="78" t="s">
        <v>964</v>
      </c>
      <c r="D220" s="78" t="s">
        <v>172</v>
      </c>
      <c r="E220" s="89" t="s">
        <v>55</v>
      </c>
      <c r="F220" s="402" t="s">
        <v>1675</v>
      </c>
      <c r="G220" s="89" t="s">
        <v>114</v>
      </c>
      <c r="H220" s="88" t="s">
        <v>1151</v>
      </c>
      <c r="I220" s="89">
        <v>5</v>
      </c>
      <c r="J220" s="91">
        <v>2</v>
      </c>
      <c r="K220" s="29">
        <v>1655</v>
      </c>
      <c r="L220" s="29">
        <v>1521</v>
      </c>
      <c r="M220" s="29">
        <v>0</v>
      </c>
      <c r="N220" s="30">
        <v>42</v>
      </c>
      <c r="O220" s="213">
        <v>18277264.469908837</v>
      </c>
      <c r="P220" s="94">
        <v>0</v>
      </c>
      <c r="Q220" s="94">
        <v>0</v>
      </c>
      <c r="R220" s="94">
        <f>O220</f>
        <v>18277264.469908837</v>
      </c>
      <c r="S220" s="151">
        <f>R220/L220</f>
        <v>12016.610433865113</v>
      </c>
      <c r="T220" s="256">
        <f>S220*102%</f>
        <v>12256.942642542415</v>
      </c>
    </row>
    <row r="221" spans="1:124" s="1" customFormat="1" ht="12.75" customHeight="1" x14ac:dyDescent="0.2">
      <c r="A221" s="78">
        <v>4</v>
      </c>
      <c r="B221" s="65" t="s">
        <v>965</v>
      </c>
      <c r="C221" s="78" t="s">
        <v>966</v>
      </c>
      <c r="D221" s="78" t="s">
        <v>172</v>
      </c>
      <c r="E221" s="89" t="s">
        <v>61</v>
      </c>
      <c r="F221" s="402" t="s">
        <v>1675</v>
      </c>
      <c r="G221" s="89" t="s">
        <v>114</v>
      </c>
      <c r="H221" s="88" t="s">
        <v>1151</v>
      </c>
      <c r="I221" s="89">
        <v>2</v>
      </c>
      <c r="J221" s="91">
        <v>2</v>
      </c>
      <c r="K221" s="29">
        <v>537.79999999999995</v>
      </c>
      <c r="L221" s="29">
        <v>492.3</v>
      </c>
      <c r="M221" s="29">
        <v>0</v>
      </c>
      <c r="N221" s="30">
        <v>11</v>
      </c>
      <c r="O221" s="213">
        <v>6102056.3535793405</v>
      </c>
      <c r="P221" s="94">
        <v>0</v>
      </c>
      <c r="Q221" s="94">
        <v>0</v>
      </c>
      <c r="R221" s="94">
        <f>O221</f>
        <v>6102056.3535793405</v>
      </c>
      <c r="S221" s="151">
        <f>R221/L221</f>
        <v>12394.995640014909</v>
      </c>
      <c r="T221" s="256">
        <f>S221*102%</f>
        <v>12642.895552815207</v>
      </c>
    </row>
    <row r="222" spans="1:124" s="1" customFormat="1" ht="12.75" customHeight="1" x14ac:dyDescent="0.2">
      <c r="A222" s="593" t="s">
        <v>1218</v>
      </c>
      <c r="B222" s="593"/>
      <c r="C222" s="229"/>
      <c r="D222" s="229"/>
      <c r="E222" s="283"/>
      <c r="F222" s="281"/>
      <c r="G222" s="281"/>
      <c r="H222" s="281"/>
      <c r="I222" s="281"/>
      <c r="J222" s="281"/>
      <c r="K222" s="281"/>
      <c r="L222" s="281"/>
      <c r="M222" s="281"/>
      <c r="N222" s="281"/>
      <c r="O222" s="284">
        <f>SUM(O207:O221)</f>
        <v>269765055.80781835</v>
      </c>
      <c r="P222" s="281"/>
      <c r="Q222" s="281"/>
      <c r="R222" s="281"/>
      <c r="S222" s="281"/>
      <c r="T222" s="281"/>
    </row>
    <row r="223" spans="1:124" s="1" customFormat="1" ht="12.75" customHeight="1" x14ac:dyDescent="0.2">
      <c r="A223" s="592" t="s">
        <v>159</v>
      </c>
      <c r="B223" s="592"/>
      <c r="C223" s="260"/>
      <c r="D223" s="260"/>
      <c r="E223" s="93"/>
      <c r="F223" s="65"/>
      <c r="G223" s="65"/>
      <c r="H223" s="65"/>
      <c r="I223" s="65"/>
      <c r="J223" s="65"/>
      <c r="K223" s="65"/>
      <c r="L223" s="65"/>
      <c r="M223" s="65"/>
      <c r="N223" s="65"/>
      <c r="O223" s="213"/>
      <c r="P223" s="65"/>
      <c r="Q223" s="65"/>
      <c r="R223" s="65"/>
      <c r="S223" s="65"/>
      <c r="T223" s="65"/>
    </row>
    <row r="224" spans="1:124" s="1" customFormat="1" ht="12.75" customHeight="1" x14ac:dyDescent="0.2">
      <c r="A224" s="78">
        <v>1</v>
      </c>
      <c r="B224" s="65" t="s">
        <v>970</v>
      </c>
      <c r="C224" s="78" t="s">
        <v>971</v>
      </c>
      <c r="D224" s="78" t="s">
        <v>172</v>
      </c>
      <c r="E224" s="89" t="s">
        <v>121</v>
      </c>
      <c r="F224" s="402" t="s">
        <v>1675</v>
      </c>
      <c r="G224" s="89" t="s">
        <v>114</v>
      </c>
      <c r="H224" s="137" t="s">
        <v>1100</v>
      </c>
      <c r="I224" s="89">
        <v>5</v>
      </c>
      <c r="J224" s="91">
        <v>2</v>
      </c>
      <c r="K224" s="29">
        <v>1852.8</v>
      </c>
      <c r="L224" s="29">
        <v>1748</v>
      </c>
      <c r="M224" s="29">
        <v>0</v>
      </c>
      <c r="N224" s="95">
        <v>40</v>
      </c>
      <c r="O224" s="213">
        <v>24379293.742005229</v>
      </c>
      <c r="P224" s="94">
        <v>0</v>
      </c>
      <c r="Q224" s="94">
        <v>0</v>
      </c>
      <c r="R224" s="94">
        <f>O224</f>
        <v>24379293.742005229</v>
      </c>
      <c r="S224" s="151">
        <f>R224/L224</f>
        <v>13946.964383298186</v>
      </c>
      <c r="T224" s="256">
        <f>S224*102%</f>
        <v>14225.90367096415</v>
      </c>
    </row>
    <row r="225" spans="1:124" s="1" customFormat="1" ht="12.75" customHeight="1" x14ac:dyDescent="0.2">
      <c r="A225" s="593" t="s">
        <v>1184</v>
      </c>
      <c r="B225" s="593"/>
      <c r="C225" s="229"/>
      <c r="D225" s="229"/>
      <c r="E225" s="283"/>
      <c r="F225" s="281"/>
      <c r="G225" s="281"/>
      <c r="H225" s="281"/>
      <c r="I225" s="281"/>
      <c r="J225" s="281"/>
      <c r="K225" s="281"/>
      <c r="L225" s="281"/>
      <c r="M225" s="281"/>
      <c r="N225" s="281"/>
      <c r="O225" s="284">
        <f>SUM(O224:O224)</f>
        <v>24379293.742005229</v>
      </c>
      <c r="P225" s="281"/>
      <c r="Q225" s="281"/>
      <c r="R225" s="281"/>
      <c r="S225" s="281"/>
      <c r="T225" s="281"/>
    </row>
    <row r="226" spans="1:124" s="1" customFormat="1" ht="12.75" customHeight="1" x14ac:dyDescent="0.2">
      <c r="A226" s="592" t="s">
        <v>70</v>
      </c>
      <c r="B226" s="592"/>
      <c r="C226" s="260"/>
      <c r="D226" s="260"/>
      <c r="E226" s="93"/>
      <c r="F226" s="65"/>
      <c r="G226" s="65"/>
      <c r="H226" s="65"/>
      <c r="I226" s="65"/>
      <c r="J226" s="65"/>
      <c r="K226" s="65"/>
      <c r="L226" s="65"/>
      <c r="M226" s="65"/>
      <c r="N226" s="65"/>
      <c r="O226" s="213"/>
      <c r="P226" s="65"/>
      <c r="Q226" s="65"/>
      <c r="R226" s="65"/>
      <c r="S226" s="65"/>
      <c r="T226" s="65"/>
    </row>
    <row r="227" spans="1:124" x14ac:dyDescent="0.2">
      <c r="A227" s="157">
        <v>1</v>
      </c>
      <c r="B227" s="99" t="s">
        <v>1408</v>
      </c>
      <c r="C227" s="305" t="s">
        <v>1409</v>
      </c>
      <c r="D227" s="304" t="s">
        <v>175</v>
      </c>
      <c r="E227" s="44">
        <v>1984</v>
      </c>
      <c r="F227" s="304" t="s">
        <v>1676</v>
      </c>
      <c r="G227" s="304" t="s">
        <v>114</v>
      </c>
      <c r="H227" s="304" t="s">
        <v>1410</v>
      </c>
      <c r="I227" s="304">
        <v>5</v>
      </c>
      <c r="J227" s="304">
        <v>2</v>
      </c>
      <c r="K227" s="304">
        <v>2252.3000000000002</v>
      </c>
      <c r="L227" s="304">
        <v>1218</v>
      </c>
      <c r="M227" s="304">
        <v>1194.5</v>
      </c>
      <c r="N227" s="304">
        <v>56</v>
      </c>
      <c r="O227" s="306">
        <v>3326866.7171880002</v>
      </c>
      <c r="P227" s="45">
        <v>0</v>
      </c>
      <c r="Q227" s="45">
        <v>0</v>
      </c>
      <c r="R227" s="45">
        <f>O227</f>
        <v>3326866.7171880002</v>
      </c>
      <c r="S227" s="292">
        <f>R227/L227</f>
        <v>2731.4176660000003</v>
      </c>
      <c r="T227" s="292">
        <v>23990.930000000004</v>
      </c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</row>
    <row r="228" spans="1:124" s="1" customFormat="1" ht="12.75" customHeight="1" x14ac:dyDescent="0.2">
      <c r="A228" s="321"/>
      <c r="B228" s="321"/>
      <c r="C228" s="322"/>
      <c r="D228" s="322"/>
      <c r="E228" s="323"/>
      <c r="F228" s="321"/>
      <c r="G228" s="321"/>
      <c r="H228" s="321"/>
      <c r="I228" s="321"/>
      <c r="J228" s="321"/>
      <c r="K228" s="321"/>
      <c r="L228" s="321"/>
      <c r="M228" s="321"/>
      <c r="N228" s="321"/>
      <c r="O228" s="324"/>
      <c r="P228" s="321"/>
      <c r="Q228" s="321"/>
      <c r="R228" s="321"/>
      <c r="S228" s="321"/>
      <c r="T228" s="321"/>
    </row>
    <row r="229" spans="1:124" s="7" customFormat="1" ht="12.75" customHeight="1" x14ac:dyDescent="0.2">
      <c r="A229" s="78">
        <v>1</v>
      </c>
      <c r="B229" s="65" t="s">
        <v>321</v>
      </c>
      <c r="C229" s="78" t="s">
        <v>322</v>
      </c>
      <c r="D229" s="78" t="s">
        <v>168</v>
      </c>
      <c r="E229" s="89" t="s">
        <v>135</v>
      </c>
      <c r="F229" s="52"/>
      <c r="G229" s="89" t="s">
        <v>114</v>
      </c>
      <c r="H229" s="88" t="s">
        <v>1109</v>
      </c>
      <c r="I229" s="89">
        <v>2</v>
      </c>
      <c r="J229" s="91">
        <v>2</v>
      </c>
      <c r="K229" s="29">
        <v>585.6</v>
      </c>
      <c r="L229" s="29">
        <v>386</v>
      </c>
      <c r="M229" s="29">
        <v>0</v>
      </c>
      <c r="N229" s="95">
        <v>12</v>
      </c>
      <c r="O229" s="256">
        <v>11503290.743921405</v>
      </c>
      <c r="P229" s="94">
        <v>0</v>
      </c>
      <c r="Q229" s="94">
        <v>0</v>
      </c>
      <c r="R229" s="94">
        <f t="shared" ref="R229:R240" si="19">O229</f>
        <v>11503290.743921405</v>
      </c>
      <c r="S229" s="151">
        <f t="shared" ref="S229:S240" si="20">R229/L229</f>
        <v>29801.271357309339</v>
      </c>
      <c r="T229" s="256">
        <f t="shared" ref="T229:T240" si="21">S229*102%</f>
        <v>30397.296784455528</v>
      </c>
    </row>
    <row r="230" spans="1:124" s="7" customFormat="1" ht="12.75" customHeight="1" x14ac:dyDescent="0.2">
      <c r="A230" s="78">
        <v>2</v>
      </c>
      <c r="B230" s="65" t="s">
        <v>323</v>
      </c>
      <c r="C230" s="78" t="s">
        <v>324</v>
      </c>
      <c r="D230" s="78" t="s">
        <v>168</v>
      </c>
      <c r="E230" s="89" t="s">
        <v>130</v>
      </c>
      <c r="F230" s="52"/>
      <c r="G230" s="89" t="s">
        <v>114</v>
      </c>
      <c r="H230" s="88" t="s">
        <v>1109</v>
      </c>
      <c r="I230" s="89">
        <v>2</v>
      </c>
      <c r="J230" s="91">
        <v>2</v>
      </c>
      <c r="K230" s="29">
        <v>588.79999999999995</v>
      </c>
      <c r="L230" s="29">
        <v>387</v>
      </c>
      <c r="M230" s="29">
        <v>0</v>
      </c>
      <c r="N230" s="95">
        <v>12</v>
      </c>
      <c r="O230" s="256">
        <v>11566150.256183267</v>
      </c>
      <c r="P230" s="94">
        <v>0</v>
      </c>
      <c r="Q230" s="94">
        <v>0</v>
      </c>
      <c r="R230" s="94">
        <f t="shared" si="19"/>
        <v>11566150.256183267</v>
      </c>
      <c r="S230" s="151">
        <f t="shared" si="20"/>
        <v>29886.693168432215</v>
      </c>
      <c r="T230" s="256">
        <f t="shared" si="21"/>
        <v>30484.42703180086</v>
      </c>
    </row>
    <row r="231" spans="1:124" s="7" customFormat="1" ht="12.75" customHeight="1" x14ac:dyDescent="0.2">
      <c r="A231" s="78">
        <v>3</v>
      </c>
      <c r="B231" s="65" t="s">
        <v>319</v>
      </c>
      <c r="C231" s="78" t="s">
        <v>320</v>
      </c>
      <c r="D231" s="78" t="s">
        <v>168</v>
      </c>
      <c r="E231" s="89" t="s">
        <v>135</v>
      </c>
      <c r="F231" s="52"/>
      <c r="G231" s="89" t="s">
        <v>114</v>
      </c>
      <c r="H231" s="100" t="s">
        <v>1109</v>
      </c>
      <c r="I231" s="89">
        <v>2</v>
      </c>
      <c r="J231" s="89">
        <v>2</v>
      </c>
      <c r="K231" s="29">
        <v>583.29999999999995</v>
      </c>
      <c r="L231" s="29">
        <v>388</v>
      </c>
      <c r="M231" s="29">
        <v>0</v>
      </c>
      <c r="N231" s="30">
        <v>12</v>
      </c>
      <c r="O231" s="256">
        <v>11458110.469483186</v>
      </c>
      <c r="P231" s="94">
        <v>0</v>
      </c>
      <c r="Q231" s="94">
        <v>0</v>
      </c>
      <c r="R231" s="94">
        <f t="shared" si="19"/>
        <v>11458110.469483186</v>
      </c>
      <c r="S231" s="151">
        <f t="shared" si="20"/>
        <v>29531.212550214397</v>
      </c>
      <c r="T231" s="256">
        <f t="shared" si="21"/>
        <v>30121.836801218687</v>
      </c>
    </row>
    <row r="232" spans="1:124" s="7" customFormat="1" ht="12.75" customHeight="1" x14ac:dyDescent="0.2">
      <c r="A232" s="78">
        <v>4</v>
      </c>
      <c r="B232" s="65" t="s">
        <v>331</v>
      </c>
      <c r="C232" s="78" t="s">
        <v>332</v>
      </c>
      <c r="D232" s="78" t="s">
        <v>168</v>
      </c>
      <c r="E232" s="89" t="s">
        <v>127</v>
      </c>
      <c r="F232" s="89"/>
      <c r="G232" s="89" t="s">
        <v>114</v>
      </c>
      <c r="H232" s="88" t="s">
        <v>1110</v>
      </c>
      <c r="I232" s="89">
        <v>2</v>
      </c>
      <c r="J232" s="91">
        <v>1</v>
      </c>
      <c r="K232" s="29">
        <v>349.5</v>
      </c>
      <c r="L232" s="29">
        <v>321.5</v>
      </c>
      <c r="M232" s="29">
        <v>0</v>
      </c>
      <c r="N232" s="95">
        <v>13</v>
      </c>
      <c r="O232" s="256">
        <v>5722145.4606245356</v>
      </c>
      <c r="P232" s="94">
        <v>0</v>
      </c>
      <c r="Q232" s="94">
        <v>0</v>
      </c>
      <c r="R232" s="94">
        <f t="shared" si="19"/>
        <v>5722145.4606245356</v>
      </c>
      <c r="S232" s="151">
        <f t="shared" si="20"/>
        <v>17798.275149687513</v>
      </c>
      <c r="T232" s="256">
        <f t="shared" si="21"/>
        <v>18154.240652681263</v>
      </c>
    </row>
    <row r="233" spans="1:124" s="7" customFormat="1" ht="12.75" customHeight="1" x14ac:dyDescent="0.2">
      <c r="A233" s="78">
        <v>5</v>
      </c>
      <c r="B233" s="65" t="s">
        <v>325</v>
      </c>
      <c r="C233" s="78" t="s">
        <v>326</v>
      </c>
      <c r="D233" s="78" t="s">
        <v>168</v>
      </c>
      <c r="E233" s="89" t="s">
        <v>130</v>
      </c>
      <c r="F233" s="52"/>
      <c r="G233" s="89" t="s">
        <v>114</v>
      </c>
      <c r="H233" s="88" t="s">
        <v>1109</v>
      </c>
      <c r="I233" s="89">
        <v>2</v>
      </c>
      <c r="J233" s="91">
        <v>2</v>
      </c>
      <c r="K233" s="29">
        <v>596</v>
      </c>
      <c r="L233" s="29">
        <v>390</v>
      </c>
      <c r="M233" s="29">
        <v>0</v>
      </c>
      <c r="N233" s="95">
        <v>12</v>
      </c>
      <c r="O233" s="256">
        <v>11707584.158772465</v>
      </c>
      <c r="P233" s="94">
        <v>0</v>
      </c>
      <c r="Q233" s="94">
        <v>0</v>
      </c>
      <c r="R233" s="94">
        <f t="shared" si="19"/>
        <v>11707584.158772465</v>
      </c>
      <c r="S233" s="151">
        <f t="shared" si="20"/>
        <v>30019.446560955039</v>
      </c>
      <c r="T233" s="256">
        <f t="shared" si="21"/>
        <v>30619.835492174141</v>
      </c>
    </row>
    <row r="234" spans="1:124" s="7" customFormat="1" ht="12.75" customHeight="1" x14ac:dyDescent="0.2">
      <c r="A234" s="78">
        <v>6</v>
      </c>
      <c r="B234" s="348" t="s">
        <v>164</v>
      </c>
      <c r="C234" s="372" t="s">
        <v>179</v>
      </c>
      <c r="D234" s="78" t="s">
        <v>168</v>
      </c>
      <c r="E234" s="89" t="s">
        <v>50</v>
      </c>
      <c r="F234" s="52" t="s">
        <v>1675</v>
      </c>
      <c r="G234" s="89" t="s">
        <v>114</v>
      </c>
      <c r="H234" s="137" t="s">
        <v>1100</v>
      </c>
      <c r="I234" s="89">
        <v>3</v>
      </c>
      <c r="J234" s="91">
        <v>3</v>
      </c>
      <c r="K234" s="29">
        <v>1841.5</v>
      </c>
      <c r="L234" s="29">
        <v>1436</v>
      </c>
      <c r="M234" s="29">
        <v>0</v>
      </c>
      <c r="N234" s="95">
        <v>22</v>
      </c>
      <c r="O234" s="256">
        <v>26210698.562394083</v>
      </c>
      <c r="P234" s="94">
        <v>0</v>
      </c>
      <c r="Q234" s="94">
        <v>0</v>
      </c>
      <c r="R234" s="94">
        <f t="shared" si="19"/>
        <v>26210698.562394083</v>
      </c>
      <c r="S234" s="151">
        <f t="shared" si="20"/>
        <v>18252.575600552984</v>
      </c>
      <c r="T234" s="256">
        <f t="shared" si="21"/>
        <v>18617.627112564045</v>
      </c>
    </row>
    <row r="235" spans="1:124" s="7" customFormat="1" ht="12.75" customHeight="1" x14ac:dyDescent="0.2">
      <c r="A235" s="78">
        <v>7</v>
      </c>
      <c r="B235" s="65" t="s">
        <v>317</v>
      </c>
      <c r="C235" s="78" t="s">
        <v>318</v>
      </c>
      <c r="D235" s="78" t="s">
        <v>168</v>
      </c>
      <c r="E235" s="89" t="s">
        <v>44</v>
      </c>
      <c r="F235" s="52" t="s">
        <v>1675</v>
      </c>
      <c r="G235" s="89" t="s">
        <v>114</v>
      </c>
      <c r="H235" s="88" t="s">
        <v>1101</v>
      </c>
      <c r="I235" s="89">
        <v>4</v>
      </c>
      <c r="J235" s="91">
        <v>2</v>
      </c>
      <c r="K235" s="29">
        <v>1286.5999999999999</v>
      </c>
      <c r="L235" s="29">
        <v>1164</v>
      </c>
      <c r="M235" s="29">
        <v>0</v>
      </c>
      <c r="N235" s="95">
        <v>31</v>
      </c>
      <c r="O235" s="256">
        <v>17254073.914408524</v>
      </c>
      <c r="P235" s="94">
        <v>0</v>
      </c>
      <c r="Q235" s="94">
        <v>0</v>
      </c>
      <c r="R235" s="94">
        <f t="shared" si="19"/>
        <v>17254073.914408524</v>
      </c>
      <c r="S235" s="151">
        <f t="shared" si="20"/>
        <v>14823.087555333783</v>
      </c>
      <c r="T235" s="256">
        <f t="shared" si="21"/>
        <v>15119.549306440458</v>
      </c>
    </row>
    <row r="236" spans="1:124" s="7" customFormat="1" ht="12.75" customHeight="1" x14ac:dyDescent="0.2">
      <c r="A236" s="78">
        <v>8</v>
      </c>
      <c r="B236" s="65" t="s">
        <v>311</v>
      </c>
      <c r="C236" s="78" t="s">
        <v>312</v>
      </c>
      <c r="D236" s="78" t="s">
        <v>168</v>
      </c>
      <c r="E236" s="89" t="s">
        <v>58</v>
      </c>
      <c r="F236" s="52" t="s">
        <v>1675</v>
      </c>
      <c r="G236" s="89" t="s">
        <v>114</v>
      </c>
      <c r="H236" s="137" t="s">
        <v>1100</v>
      </c>
      <c r="I236" s="89">
        <v>3</v>
      </c>
      <c r="J236" s="91">
        <v>2</v>
      </c>
      <c r="K236" s="29">
        <v>808.8</v>
      </c>
      <c r="L236" s="29">
        <v>602</v>
      </c>
      <c r="M236" s="29">
        <v>0</v>
      </c>
      <c r="N236" s="95">
        <v>21</v>
      </c>
      <c r="O236" s="256">
        <v>11511926.688712643</v>
      </c>
      <c r="P236" s="94">
        <v>0</v>
      </c>
      <c r="Q236" s="94">
        <v>0</v>
      </c>
      <c r="R236" s="94">
        <f t="shared" si="19"/>
        <v>11511926.688712643</v>
      </c>
      <c r="S236" s="151">
        <f t="shared" si="20"/>
        <v>19122.801808492764</v>
      </c>
      <c r="T236" s="256">
        <f t="shared" si="21"/>
        <v>19505.257844662621</v>
      </c>
    </row>
    <row r="237" spans="1:124" s="7" customFormat="1" ht="12.75" customHeight="1" x14ac:dyDescent="0.2">
      <c r="A237" s="78">
        <v>9</v>
      </c>
      <c r="B237" s="65" t="s">
        <v>329</v>
      </c>
      <c r="C237" s="78" t="s">
        <v>330</v>
      </c>
      <c r="D237" s="78" t="s">
        <v>168</v>
      </c>
      <c r="E237" s="89" t="s">
        <v>58</v>
      </c>
      <c r="F237" s="89"/>
      <c r="G237" s="89" t="s">
        <v>114</v>
      </c>
      <c r="H237" s="88" t="s">
        <v>1110</v>
      </c>
      <c r="I237" s="89">
        <v>2</v>
      </c>
      <c r="J237" s="91">
        <v>1</v>
      </c>
      <c r="K237" s="29">
        <v>349.7</v>
      </c>
      <c r="L237" s="29">
        <v>320.7</v>
      </c>
      <c r="M237" s="29">
        <v>0</v>
      </c>
      <c r="N237" s="95">
        <v>13</v>
      </c>
      <c r="O237" s="256">
        <v>5725419.9358523618</v>
      </c>
      <c r="P237" s="94">
        <v>0</v>
      </c>
      <c r="Q237" s="94">
        <v>0</v>
      </c>
      <c r="R237" s="94">
        <f t="shared" si="19"/>
        <v>5725419.9358523618</v>
      </c>
      <c r="S237" s="151">
        <f t="shared" si="20"/>
        <v>17852.884115535897</v>
      </c>
      <c r="T237" s="256">
        <f t="shared" si="21"/>
        <v>18209.941797846615</v>
      </c>
    </row>
    <row r="238" spans="1:124" s="7" customFormat="1" ht="12.75" customHeight="1" x14ac:dyDescent="0.2">
      <c r="A238" s="78">
        <v>10</v>
      </c>
      <c r="B238" s="65" t="s">
        <v>327</v>
      </c>
      <c r="C238" s="78" t="s">
        <v>328</v>
      </c>
      <c r="D238" s="78" t="s">
        <v>168</v>
      </c>
      <c r="E238" s="89" t="s">
        <v>49</v>
      </c>
      <c r="F238" s="89"/>
      <c r="G238" s="89" t="s">
        <v>114</v>
      </c>
      <c r="H238" s="88" t="s">
        <v>1110</v>
      </c>
      <c r="I238" s="89">
        <v>2</v>
      </c>
      <c r="J238" s="91">
        <v>1</v>
      </c>
      <c r="K238" s="29">
        <v>350.8</v>
      </c>
      <c r="L238" s="29">
        <v>326</v>
      </c>
      <c r="M238" s="29">
        <v>0</v>
      </c>
      <c r="N238" s="95">
        <v>13</v>
      </c>
      <c r="O238" s="256">
        <v>5743429.5496054003</v>
      </c>
      <c r="P238" s="94">
        <v>0</v>
      </c>
      <c r="Q238" s="94">
        <v>0</v>
      </c>
      <c r="R238" s="94">
        <f t="shared" si="19"/>
        <v>5743429.5496054003</v>
      </c>
      <c r="S238" s="151">
        <f t="shared" si="20"/>
        <v>17617.882054004294</v>
      </c>
      <c r="T238" s="256">
        <f t="shared" si="21"/>
        <v>17970.239695084379</v>
      </c>
    </row>
    <row r="239" spans="1:124" s="7" customFormat="1" ht="12.75" customHeight="1" x14ac:dyDescent="0.2">
      <c r="A239" s="78">
        <v>11</v>
      </c>
      <c r="B239" s="65" t="s">
        <v>313</v>
      </c>
      <c r="C239" s="78" t="s">
        <v>314</v>
      </c>
      <c r="D239" s="78" t="s">
        <v>168</v>
      </c>
      <c r="E239" s="89" t="s">
        <v>60</v>
      </c>
      <c r="F239" s="52" t="s">
        <v>1675</v>
      </c>
      <c r="G239" s="89" t="s">
        <v>114</v>
      </c>
      <c r="H239" s="88" t="s">
        <v>1101</v>
      </c>
      <c r="I239" s="89">
        <v>4</v>
      </c>
      <c r="J239" s="91">
        <v>2</v>
      </c>
      <c r="K239" s="29">
        <v>1280.4000000000001</v>
      </c>
      <c r="L239" s="29">
        <v>1243</v>
      </c>
      <c r="M239" s="29">
        <v>0</v>
      </c>
      <c r="N239" s="95">
        <v>32</v>
      </c>
      <c r="O239" s="256">
        <v>17170928.213903837</v>
      </c>
      <c r="P239" s="94">
        <v>0</v>
      </c>
      <c r="Q239" s="94">
        <v>0</v>
      </c>
      <c r="R239" s="94">
        <f t="shared" si="19"/>
        <v>17170928.213903837</v>
      </c>
      <c r="S239" s="151">
        <f t="shared" si="20"/>
        <v>13814.101539745645</v>
      </c>
      <c r="T239" s="256">
        <f t="shared" si="21"/>
        <v>14090.383570540558</v>
      </c>
    </row>
    <row r="240" spans="1:124" s="7" customFormat="1" ht="12.75" customHeight="1" x14ac:dyDescent="0.2">
      <c r="A240" s="78">
        <v>12</v>
      </c>
      <c r="B240" s="65" t="s">
        <v>315</v>
      </c>
      <c r="C240" s="78" t="s">
        <v>316</v>
      </c>
      <c r="D240" s="78" t="s">
        <v>168</v>
      </c>
      <c r="E240" s="89" t="s">
        <v>58</v>
      </c>
      <c r="F240" s="52" t="s">
        <v>1675</v>
      </c>
      <c r="G240" s="89" t="s">
        <v>114</v>
      </c>
      <c r="H240" s="88" t="s">
        <v>1101</v>
      </c>
      <c r="I240" s="89">
        <v>4</v>
      </c>
      <c r="J240" s="91">
        <v>2</v>
      </c>
      <c r="K240" s="29">
        <v>1286.9000000000001</v>
      </c>
      <c r="L240" s="29">
        <v>1149</v>
      </c>
      <c r="M240" s="29">
        <v>0</v>
      </c>
      <c r="N240" s="95">
        <v>31</v>
      </c>
      <c r="O240" s="256">
        <v>17258097.093465205</v>
      </c>
      <c r="P240" s="94">
        <v>0</v>
      </c>
      <c r="Q240" s="94">
        <v>0</v>
      </c>
      <c r="R240" s="94">
        <f t="shared" si="19"/>
        <v>17258097.093465205</v>
      </c>
      <c r="S240" s="151">
        <f t="shared" si="20"/>
        <v>15020.101909021067</v>
      </c>
      <c r="T240" s="256">
        <f t="shared" si="21"/>
        <v>15320.503947201489</v>
      </c>
    </row>
    <row r="241" spans="1:47" s="255" customFormat="1" ht="12.75" customHeight="1" x14ac:dyDescent="0.2">
      <c r="A241" s="237"/>
      <c r="B241" s="250"/>
      <c r="C241" s="237"/>
      <c r="D241" s="237"/>
      <c r="E241" s="125"/>
      <c r="F241" s="261"/>
      <c r="G241" s="125"/>
      <c r="H241" s="128"/>
      <c r="I241" s="125"/>
      <c r="J241" s="130"/>
      <c r="K241" s="132"/>
      <c r="L241" s="132"/>
      <c r="M241" s="132"/>
      <c r="N241" s="132"/>
      <c r="O241" s="258"/>
      <c r="P241" s="262"/>
      <c r="Q241" s="262"/>
      <c r="R241" s="262"/>
      <c r="S241" s="262"/>
      <c r="T241" s="262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</row>
    <row r="242" spans="1:47" s="7" customFormat="1" ht="12.75" customHeight="1" x14ac:dyDescent="0.2">
      <c r="A242" s="78">
        <v>1</v>
      </c>
      <c r="B242" s="65" t="s">
        <v>606</v>
      </c>
      <c r="C242" s="78" t="s">
        <v>607</v>
      </c>
      <c r="D242" s="78" t="s">
        <v>174</v>
      </c>
      <c r="E242" s="89" t="s">
        <v>55</v>
      </c>
      <c r="F242" s="52" t="s">
        <v>1675</v>
      </c>
      <c r="G242" s="89" t="s">
        <v>114</v>
      </c>
      <c r="H242" s="137" t="s">
        <v>1100</v>
      </c>
      <c r="I242" s="89">
        <v>2</v>
      </c>
      <c r="J242" s="91">
        <v>2</v>
      </c>
      <c r="K242" s="29">
        <v>381.3</v>
      </c>
      <c r="L242" s="29">
        <v>357</v>
      </c>
      <c r="M242" s="29">
        <v>0</v>
      </c>
      <c r="N242" s="95">
        <v>8</v>
      </c>
      <c r="O242" s="256">
        <v>5427173.1533211311</v>
      </c>
      <c r="P242" s="94">
        <v>0</v>
      </c>
      <c r="Q242" s="94">
        <v>0</v>
      </c>
      <c r="R242" s="94">
        <f t="shared" ref="R242:R251" si="22">O242</f>
        <v>5427173.1533211311</v>
      </c>
      <c r="S242" s="151">
        <f t="shared" ref="S242:S251" si="23">R242/L242</f>
        <v>15202.165695577398</v>
      </c>
      <c r="T242" s="256">
        <f t="shared" ref="T242:T251" si="24">S242*102%</f>
        <v>15506.209009488946</v>
      </c>
    </row>
    <row r="243" spans="1:47" s="7" customFormat="1" ht="12.75" customHeight="1" x14ac:dyDescent="0.2">
      <c r="A243" s="78">
        <v>2</v>
      </c>
      <c r="B243" s="65" t="s">
        <v>610</v>
      </c>
      <c r="C243" s="78" t="s">
        <v>611</v>
      </c>
      <c r="D243" s="78" t="s">
        <v>174</v>
      </c>
      <c r="E243" s="89" t="s">
        <v>62</v>
      </c>
      <c r="F243" s="52" t="s">
        <v>1675</v>
      </c>
      <c r="G243" s="89" t="s">
        <v>114</v>
      </c>
      <c r="H243" s="88" t="s">
        <v>1101</v>
      </c>
      <c r="I243" s="89">
        <v>4</v>
      </c>
      <c r="J243" s="91">
        <v>2</v>
      </c>
      <c r="K243" s="29">
        <v>1284</v>
      </c>
      <c r="L243" s="29">
        <v>1075</v>
      </c>
      <c r="M243" s="29">
        <v>0</v>
      </c>
      <c r="N243" s="95">
        <v>31</v>
      </c>
      <c r="O243" s="256">
        <v>17219206.362583976</v>
      </c>
      <c r="P243" s="94">
        <v>0</v>
      </c>
      <c r="Q243" s="94">
        <v>0</v>
      </c>
      <c r="R243" s="94">
        <f t="shared" si="22"/>
        <v>17219206.362583976</v>
      </c>
      <c r="S243" s="151">
        <f t="shared" si="23"/>
        <v>16017.866383799048</v>
      </c>
      <c r="T243" s="256">
        <f t="shared" si="24"/>
        <v>16338.22371147503</v>
      </c>
    </row>
    <row r="244" spans="1:47" s="7" customFormat="1" ht="12.75" customHeight="1" x14ac:dyDescent="0.2">
      <c r="A244" s="78">
        <v>3</v>
      </c>
      <c r="B244" s="65" t="s">
        <v>612</v>
      </c>
      <c r="C244" s="78" t="s">
        <v>613</v>
      </c>
      <c r="D244" s="78" t="s">
        <v>174</v>
      </c>
      <c r="E244" s="89" t="s">
        <v>57</v>
      </c>
      <c r="F244" s="52" t="s">
        <v>1675</v>
      </c>
      <c r="G244" s="89" t="s">
        <v>114</v>
      </c>
      <c r="H244" s="137" t="s">
        <v>1100</v>
      </c>
      <c r="I244" s="89">
        <v>3</v>
      </c>
      <c r="J244" s="91">
        <v>3</v>
      </c>
      <c r="K244" s="29">
        <v>1705</v>
      </c>
      <c r="L244" s="29">
        <v>1368</v>
      </c>
      <c r="M244" s="29">
        <v>0</v>
      </c>
      <c r="N244" s="95">
        <v>26</v>
      </c>
      <c r="O244" s="256">
        <v>24267847.433549777</v>
      </c>
      <c r="P244" s="94">
        <v>0</v>
      </c>
      <c r="Q244" s="94">
        <v>0</v>
      </c>
      <c r="R244" s="94">
        <f t="shared" si="22"/>
        <v>24267847.433549777</v>
      </c>
      <c r="S244" s="151">
        <f t="shared" si="23"/>
        <v>17739.654556688434</v>
      </c>
      <c r="T244" s="256">
        <f t="shared" si="24"/>
        <v>18094.447647822202</v>
      </c>
    </row>
    <row r="245" spans="1:47" s="7" customFormat="1" ht="12.75" customHeight="1" x14ac:dyDescent="0.2">
      <c r="A245" s="78">
        <v>4</v>
      </c>
      <c r="B245" s="65" t="s">
        <v>608</v>
      </c>
      <c r="C245" s="78" t="s">
        <v>609</v>
      </c>
      <c r="D245" s="78" t="s">
        <v>174</v>
      </c>
      <c r="E245" s="89" t="s">
        <v>53</v>
      </c>
      <c r="F245" s="52" t="s">
        <v>1675</v>
      </c>
      <c r="G245" s="89" t="s">
        <v>114</v>
      </c>
      <c r="H245" s="137" t="s">
        <v>1100</v>
      </c>
      <c r="I245" s="89">
        <v>2</v>
      </c>
      <c r="J245" s="91">
        <v>1</v>
      </c>
      <c r="K245" s="29">
        <v>473</v>
      </c>
      <c r="L245" s="29">
        <v>449</v>
      </c>
      <c r="M245" s="29">
        <v>0</v>
      </c>
      <c r="N245" s="95">
        <v>8</v>
      </c>
      <c r="O245" s="256">
        <v>6732370.5783396149</v>
      </c>
      <c r="P245" s="94">
        <v>0</v>
      </c>
      <c r="Q245" s="94">
        <v>0</v>
      </c>
      <c r="R245" s="94">
        <f t="shared" si="22"/>
        <v>6732370.5783396149</v>
      </c>
      <c r="S245" s="151">
        <f t="shared" si="23"/>
        <v>14994.143827037004</v>
      </c>
      <c r="T245" s="256">
        <f t="shared" si="24"/>
        <v>15294.026703577743</v>
      </c>
    </row>
    <row r="246" spans="1:47" s="7" customFormat="1" ht="12.75" customHeight="1" x14ac:dyDescent="0.2">
      <c r="A246" s="78">
        <v>5</v>
      </c>
      <c r="B246" s="65" t="s">
        <v>619</v>
      </c>
      <c r="C246" s="78" t="s">
        <v>620</v>
      </c>
      <c r="D246" s="78" t="s">
        <v>174</v>
      </c>
      <c r="E246" s="89" t="s">
        <v>57</v>
      </c>
      <c r="F246" s="52" t="s">
        <v>1675</v>
      </c>
      <c r="G246" s="89" t="s">
        <v>114</v>
      </c>
      <c r="H246" s="137" t="s">
        <v>1100</v>
      </c>
      <c r="I246" s="89">
        <v>2</v>
      </c>
      <c r="J246" s="91">
        <v>1</v>
      </c>
      <c r="K246" s="29">
        <v>511.6</v>
      </c>
      <c r="L246" s="29">
        <v>479</v>
      </c>
      <c r="M246" s="29">
        <v>0</v>
      </c>
      <c r="N246" s="95">
        <v>17</v>
      </c>
      <c r="O246" s="256">
        <v>7281777.5642252574</v>
      </c>
      <c r="P246" s="94">
        <v>0</v>
      </c>
      <c r="Q246" s="94">
        <v>0</v>
      </c>
      <c r="R246" s="94">
        <f t="shared" si="22"/>
        <v>7281777.5642252574</v>
      </c>
      <c r="S246" s="151">
        <f t="shared" si="23"/>
        <v>15202.040843894065</v>
      </c>
      <c r="T246" s="256">
        <f t="shared" si="24"/>
        <v>15506.081660771946</v>
      </c>
    </row>
    <row r="247" spans="1:47" s="7" customFormat="1" ht="12.75" customHeight="1" x14ac:dyDescent="0.2">
      <c r="A247" s="78">
        <v>6</v>
      </c>
      <c r="B247" s="65" t="s">
        <v>614</v>
      </c>
      <c r="C247" s="78" t="s">
        <v>615</v>
      </c>
      <c r="D247" s="78" t="s">
        <v>174</v>
      </c>
      <c r="E247" s="89" t="s">
        <v>44</v>
      </c>
      <c r="F247" s="52" t="s">
        <v>1675</v>
      </c>
      <c r="G247" s="89" t="s">
        <v>114</v>
      </c>
      <c r="H247" s="88" t="s">
        <v>1101</v>
      </c>
      <c r="I247" s="89">
        <v>4</v>
      </c>
      <c r="J247" s="91">
        <v>2</v>
      </c>
      <c r="K247" s="29">
        <v>1275.5</v>
      </c>
      <c r="L247" s="29">
        <v>1226</v>
      </c>
      <c r="M247" s="29">
        <v>0</v>
      </c>
      <c r="N247" s="95">
        <v>32</v>
      </c>
      <c r="O247" s="256">
        <v>17105216.28931142</v>
      </c>
      <c r="P247" s="94">
        <v>0</v>
      </c>
      <c r="Q247" s="94">
        <v>0</v>
      </c>
      <c r="R247" s="94">
        <f t="shared" si="22"/>
        <v>17105216.28931142</v>
      </c>
      <c r="S247" s="151">
        <f t="shared" si="23"/>
        <v>13952.052438263801</v>
      </c>
      <c r="T247" s="256">
        <f t="shared" si="24"/>
        <v>14231.093487029078</v>
      </c>
    </row>
    <row r="248" spans="1:47" s="7" customFormat="1" ht="12.75" customHeight="1" x14ac:dyDescent="0.2">
      <c r="A248" s="78">
        <v>7</v>
      </c>
      <c r="B248" s="65" t="s">
        <v>624</v>
      </c>
      <c r="C248" s="78" t="s">
        <v>625</v>
      </c>
      <c r="D248" s="78" t="s">
        <v>174</v>
      </c>
      <c r="E248" s="89" t="s">
        <v>49</v>
      </c>
      <c r="F248" s="89"/>
      <c r="G248" s="89" t="s">
        <v>114</v>
      </c>
      <c r="H248" s="88" t="s">
        <v>1110</v>
      </c>
      <c r="I248" s="89">
        <v>2</v>
      </c>
      <c r="J248" s="91">
        <v>1</v>
      </c>
      <c r="K248" s="29">
        <v>350.5</v>
      </c>
      <c r="L248" s="29">
        <v>323</v>
      </c>
      <c r="M248" s="29">
        <v>0</v>
      </c>
      <c r="N248" s="95">
        <v>10</v>
      </c>
      <c r="O248" s="256">
        <v>5738517.8367636623</v>
      </c>
      <c r="P248" s="94">
        <v>0</v>
      </c>
      <c r="Q248" s="94">
        <v>0</v>
      </c>
      <c r="R248" s="94">
        <f t="shared" si="22"/>
        <v>5738517.8367636623</v>
      </c>
      <c r="S248" s="151">
        <f t="shared" si="23"/>
        <v>17766.30909214756</v>
      </c>
      <c r="T248" s="256">
        <f t="shared" si="24"/>
        <v>18121.635273990512</v>
      </c>
    </row>
    <row r="249" spans="1:47" s="7" customFormat="1" ht="12.75" customHeight="1" x14ac:dyDescent="0.2">
      <c r="A249" s="78">
        <v>8</v>
      </c>
      <c r="B249" s="65" t="s">
        <v>621</v>
      </c>
      <c r="C249" s="78" t="s">
        <v>622</v>
      </c>
      <c r="D249" s="78" t="s">
        <v>174</v>
      </c>
      <c r="E249" s="89" t="s">
        <v>623</v>
      </c>
      <c r="F249" s="89"/>
      <c r="G249" s="89" t="s">
        <v>114</v>
      </c>
      <c r="H249" s="88" t="s">
        <v>1110</v>
      </c>
      <c r="I249" s="89">
        <v>1</v>
      </c>
      <c r="J249" s="91">
        <v>2</v>
      </c>
      <c r="K249" s="29">
        <v>317.10000000000002</v>
      </c>
      <c r="L249" s="29">
        <v>279.3</v>
      </c>
      <c r="M249" s="29">
        <v>0</v>
      </c>
      <c r="N249" s="95">
        <v>10</v>
      </c>
      <c r="O249" s="256">
        <v>5191680.4737168541</v>
      </c>
      <c r="P249" s="94">
        <v>0</v>
      </c>
      <c r="Q249" s="94">
        <v>0</v>
      </c>
      <c r="R249" s="94">
        <f t="shared" si="22"/>
        <v>5191680.4737168541</v>
      </c>
      <c r="S249" s="151">
        <f t="shared" si="23"/>
        <v>18588.186443669365</v>
      </c>
      <c r="T249" s="256">
        <f t="shared" si="24"/>
        <v>18959.950172542751</v>
      </c>
    </row>
    <row r="250" spans="1:47" s="7" customFormat="1" ht="12.75" customHeight="1" x14ac:dyDescent="0.2">
      <c r="A250" s="78">
        <v>9</v>
      </c>
      <c r="B250" s="65" t="s">
        <v>604</v>
      </c>
      <c r="C250" s="78" t="s">
        <v>605</v>
      </c>
      <c r="D250" s="78" t="s">
        <v>174</v>
      </c>
      <c r="E250" s="89" t="s">
        <v>49</v>
      </c>
      <c r="F250" s="52" t="s">
        <v>1675</v>
      </c>
      <c r="G250" s="89" t="s">
        <v>114</v>
      </c>
      <c r="H250" s="88" t="s">
        <v>1101</v>
      </c>
      <c r="I250" s="89">
        <v>5</v>
      </c>
      <c r="J250" s="91">
        <v>3</v>
      </c>
      <c r="K250" s="29">
        <v>2517.9</v>
      </c>
      <c r="L250" s="29">
        <v>2407</v>
      </c>
      <c r="M250" s="29">
        <v>0</v>
      </c>
      <c r="N250" s="95">
        <v>59</v>
      </c>
      <c r="O250" s="256">
        <v>27796199.082601149</v>
      </c>
      <c r="P250" s="94">
        <v>0</v>
      </c>
      <c r="Q250" s="94">
        <v>0</v>
      </c>
      <c r="R250" s="94">
        <f t="shared" si="22"/>
        <v>27796199.082601149</v>
      </c>
      <c r="S250" s="151">
        <f t="shared" si="23"/>
        <v>11548.067753469526</v>
      </c>
      <c r="T250" s="256">
        <f t="shared" si="24"/>
        <v>11779.029108538916</v>
      </c>
    </row>
    <row r="251" spans="1:47" s="7" customFormat="1" ht="12.75" customHeight="1" x14ac:dyDescent="0.2">
      <c r="A251" s="78">
        <v>10</v>
      </c>
      <c r="B251" s="65" t="s">
        <v>616</v>
      </c>
      <c r="C251" s="78" t="s">
        <v>617</v>
      </c>
      <c r="D251" s="78" t="s">
        <v>174</v>
      </c>
      <c r="E251" s="89" t="s">
        <v>618</v>
      </c>
      <c r="F251" s="52" t="s">
        <v>1675</v>
      </c>
      <c r="G251" s="89" t="s">
        <v>114</v>
      </c>
      <c r="H251" s="88" t="s">
        <v>1101</v>
      </c>
      <c r="I251" s="89">
        <v>5</v>
      </c>
      <c r="J251" s="91">
        <v>4</v>
      </c>
      <c r="K251" s="29">
        <v>3872.7</v>
      </c>
      <c r="L251" s="29">
        <v>2519</v>
      </c>
      <c r="M251" s="29">
        <v>0</v>
      </c>
      <c r="N251" s="95">
        <v>66</v>
      </c>
      <c r="O251" s="256">
        <v>42752428.68548768</v>
      </c>
      <c r="P251" s="94">
        <v>0</v>
      </c>
      <c r="Q251" s="94">
        <v>0</v>
      </c>
      <c r="R251" s="94">
        <f t="shared" si="22"/>
        <v>42752428.68548768</v>
      </c>
      <c r="S251" s="151">
        <f t="shared" si="23"/>
        <v>16971.984392809718</v>
      </c>
      <c r="T251" s="256">
        <f t="shared" si="24"/>
        <v>17311.424080665911</v>
      </c>
    </row>
    <row r="252" spans="1:47" s="255" customFormat="1" ht="12.75" customHeight="1" x14ac:dyDescent="0.2">
      <c r="A252" s="237"/>
      <c r="B252" s="250"/>
      <c r="C252" s="237"/>
      <c r="D252" s="237"/>
      <c r="E252" s="125"/>
      <c r="F252" s="261"/>
      <c r="G252" s="125"/>
      <c r="H252" s="262"/>
      <c r="I252" s="261"/>
      <c r="J252" s="264"/>
      <c r="K252" s="132"/>
      <c r="L252" s="132"/>
      <c r="M252" s="132"/>
      <c r="N252" s="132"/>
      <c r="O252" s="258"/>
      <c r="P252" s="262"/>
      <c r="Q252" s="262"/>
      <c r="R252" s="262"/>
      <c r="S252" s="262"/>
      <c r="T252" s="262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</row>
    <row r="253" spans="1:47" s="7" customFormat="1" ht="12.75" customHeight="1" x14ac:dyDescent="0.2">
      <c r="A253" s="78">
        <v>1</v>
      </c>
      <c r="B253" s="65" t="s">
        <v>976</v>
      </c>
      <c r="C253" s="78" t="s">
        <v>977</v>
      </c>
      <c r="D253" s="78" t="s">
        <v>172</v>
      </c>
      <c r="E253" s="89" t="s">
        <v>55</v>
      </c>
      <c r="F253" s="89"/>
      <c r="G253" s="89" t="s">
        <v>114</v>
      </c>
      <c r="H253" s="88" t="s">
        <v>1100</v>
      </c>
      <c r="I253" s="89">
        <v>3</v>
      </c>
      <c r="J253" s="91">
        <v>3</v>
      </c>
      <c r="K253" s="29">
        <v>1534</v>
      </c>
      <c r="L253" s="29">
        <v>1463</v>
      </c>
      <c r="M253" s="29">
        <v>0</v>
      </c>
      <c r="N253" s="95">
        <v>36</v>
      </c>
      <c r="O253" s="256">
        <v>31395369.133442257</v>
      </c>
      <c r="P253" s="94">
        <v>0</v>
      </c>
      <c r="Q253" s="94">
        <v>0</v>
      </c>
      <c r="R253" s="94">
        <f t="shared" ref="R253:R263" si="25">O253</f>
        <v>31395369.133442257</v>
      </c>
      <c r="S253" s="151">
        <f t="shared" ref="S253:S263" si="26">R253/L253</f>
        <v>21459.582456214805</v>
      </c>
      <c r="T253" s="256">
        <f t="shared" ref="T253:T263" si="27">S253*102%</f>
        <v>21888.7741053391</v>
      </c>
    </row>
    <row r="254" spans="1:47" s="7" customFormat="1" ht="12.75" customHeight="1" x14ac:dyDescent="0.2">
      <c r="A254" s="78">
        <v>2</v>
      </c>
      <c r="B254" s="65" t="s">
        <v>993</v>
      </c>
      <c r="C254" s="78" t="s">
        <v>994</v>
      </c>
      <c r="D254" s="78" t="s">
        <v>172</v>
      </c>
      <c r="E254" s="89" t="s">
        <v>623</v>
      </c>
      <c r="F254" s="89"/>
      <c r="G254" s="89" t="s">
        <v>114</v>
      </c>
      <c r="H254" s="88" t="s">
        <v>1163</v>
      </c>
      <c r="I254" s="89">
        <v>2</v>
      </c>
      <c r="J254" s="91">
        <v>2</v>
      </c>
      <c r="K254" s="29">
        <v>722.5</v>
      </c>
      <c r="L254" s="29">
        <v>664.4</v>
      </c>
      <c r="M254" s="29">
        <v>0</v>
      </c>
      <c r="N254" s="95">
        <v>18</v>
      </c>
      <c r="O254" s="256">
        <v>11829041.760518532</v>
      </c>
      <c r="P254" s="94">
        <v>0</v>
      </c>
      <c r="Q254" s="94">
        <v>0</v>
      </c>
      <c r="R254" s="94">
        <f t="shared" si="25"/>
        <v>11829041.760518532</v>
      </c>
      <c r="S254" s="151">
        <f t="shared" si="26"/>
        <v>17804.096569112782</v>
      </c>
      <c r="T254" s="256">
        <f t="shared" si="27"/>
        <v>18160.17850049504</v>
      </c>
    </row>
    <row r="255" spans="1:47" s="7" customFormat="1" ht="12.75" customHeight="1" x14ac:dyDescent="0.2">
      <c r="A255" s="78">
        <v>3</v>
      </c>
      <c r="B255" s="65" t="s">
        <v>984</v>
      </c>
      <c r="C255" s="78" t="s">
        <v>985</v>
      </c>
      <c r="D255" s="78" t="s">
        <v>172</v>
      </c>
      <c r="E255" s="89" t="s">
        <v>618</v>
      </c>
      <c r="F255" s="89"/>
      <c r="G255" s="89" t="s">
        <v>114</v>
      </c>
      <c r="H255" s="88" t="s">
        <v>1162</v>
      </c>
      <c r="I255" s="89">
        <v>2</v>
      </c>
      <c r="J255" s="91">
        <v>2</v>
      </c>
      <c r="K255" s="29">
        <v>535.79999999999995</v>
      </c>
      <c r="L255" s="29">
        <v>503</v>
      </c>
      <c r="M255" s="29">
        <v>0</v>
      </c>
      <c r="N255" s="95">
        <v>14</v>
      </c>
      <c r="O255" s="256">
        <v>11891602.155314427</v>
      </c>
      <c r="P255" s="94">
        <v>0</v>
      </c>
      <c r="Q255" s="94">
        <v>0</v>
      </c>
      <c r="R255" s="94">
        <f t="shared" si="25"/>
        <v>11891602.155314427</v>
      </c>
      <c r="S255" s="151">
        <f t="shared" si="26"/>
        <v>23641.35617358733</v>
      </c>
      <c r="T255" s="256">
        <f t="shared" si="27"/>
        <v>24114.183297059077</v>
      </c>
    </row>
    <row r="256" spans="1:47" s="7" customFormat="1" ht="12.75" customHeight="1" x14ac:dyDescent="0.2">
      <c r="A256" s="78">
        <v>4</v>
      </c>
      <c r="B256" s="65" t="s">
        <v>980</v>
      </c>
      <c r="C256" s="78" t="s">
        <v>981</v>
      </c>
      <c r="D256" s="78" t="s">
        <v>172</v>
      </c>
      <c r="E256" s="89" t="s">
        <v>53</v>
      </c>
      <c r="F256" s="89"/>
      <c r="G256" s="89" t="s">
        <v>114</v>
      </c>
      <c r="H256" s="88" t="s">
        <v>1100</v>
      </c>
      <c r="I256" s="89">
        <v>3</v>
      </c>
      <c r="J256" s="91">
        <v>2</v>
      </c>
      <c r="K256" s="29">
        <v>977.6</v>
      </c>
      <c r="L256" s="29">
        <v>929</v>
      </c>
      <c r="M256" s="29">
        <v>0</v>
      </c>
      <c r="N256" s="95">
        <v>19</v>
      </c>
      <c r="O256" s="256">
        <v>20007896.261312358</v>
      </c>
      <c r="P256" s="94">
        <v>0</v>
      </c>
      <c r="Q256" s="94">
        <v>0</v>
      </c>
      <c r="R256" s="94">
        <f t="shared" si="25"/>
        <v>20007896.261312358</v>
      </c>
      <c r="S256" s="151">
        <f t="shared" si="26"/>
        <v>21537.025039087577</v>
      </c>
      <c r="T256" s="256">
        <f t="shared" si="27"/>
        <v>21967.765539869328</v>
      </c>
    </row>
    <row r="257" spans="1:124" s="7" customFormat="1" ht="12.75" customHeight="1" x14ac:dyDescent="0.2">
      <c r="A257" s="78">
        <v>5</v>
      </c>
      <c r="B257" s="65" t="s">
        <v>974</v>
      </c>
      <c r="C257" s="78" t="s">
        <v>975</v>
      </c>
      <c r="D257" s="78" t="s">
        <v>172</v>
      </c>
      <c r="E257" s="89" t="s">
        <v>58</v>
      </c>
      <c r="F257" s="89"/>
      <c r="G257" s="89" t="s">
        <v>114</v>
      </c>
      <c r="H257" s="88" t="s">
        <v>1101</v>
      </c>
      <c r="I257" s="89">
        <v>4</v>
      </c>
      <c r="J257" s="91">
        <v>2</v>
      </c>
      <c r="K257" s="29">
        <v>1266.3</v>
      </c>
      <c r="L257" s="29">
        <v>1112</v>
      </c>
      <c r="M257" s="29">
        <v>0</v>
      </c>
      <c r="N257" s="95">
        <v>31</v>
      </c>
      <c r="O257" s="256">
        <v>24874687.617875129</v>
      </c>
      <c r="P257" s="94">
        <v>0</v>
      </c>
      <c r="Q257" s="94">
        <v>0</v>
      </c>
      <c r="R257" s="94">
        <f t="shared" si="25"/>
        <v>24874687.617875129</v>
      </c>
      <c r="S257" s="151">
        <f t="shared" si="26"/>
        <v>22369.323397369721</v>
      </c>
      <c r="T257" s="256">
        <f t="shared" si="27"/>
        <v>22816.709865317116</v>
      </c>
    </row>
    <row r="258" spans="1:124" s="7" customFormat="1" ht="12.75" customHeight="1" x14ac:dyDescent="0.2">
      <c r="A258" s="78">
        <v>6</v>
      </c>
      <c r="B258" s="65" t="s">
        <v>986</v>
      </c>
      <c r="C258" s="78" t="s">
        <v>987</v>
      </c>
      <c r="D258" s="78" t="s">
        <v>172</v>
      </c>
      <c r="E258" s="89" t="s">
        <v>44</v>
      </c>
      <c r="F258" s="89"/>
      <c r="G258" s="89" t="s">
        <v>114</v>
      </c>
      <c r="H258" s="88" t="s">
        <v>1163</v>
      </c>
      <c r="I258" s="89">
        <v>2</v>
      </c>
      <c r="J258" s="91">
        <v>1</v>
      </c>
      <c r="K258" s="29">
        <v>362.1</v>
      </c>
      <c r="L258" s="29">
        <v>335.4</v>
      </c>
      <c r="M258" s="29">
        <v>0</v>
      </c>
      <c r="N258" s="95">
        <v>11</v>
      </c>
      <c r="O258" s="256">
        <v>5928437.3999775248</v>
      </c>
      <c r="P258" s="94">
        <v>0</v>
      </c>
      <c r="Q258" s="94">
        <v>0</v>
      </c>
      <c r="R258" s="94">
        <f t="shared" si="25"/>
        <v>5928437.3999775248</v>
      </c>
      <c r="S258" s="151">
        <f t="shared" si="26"/>
        <v>17675.722719074314</v>
      </c>
      <c r="T258" s="256">
        <f t="shared" si="27"/>
        <v>18029.2371734558</v>
      </c>
    </row>
    <row r="259" spans="1:124" s="7" customFormat="1" ht="12.75" customHeight="1" x14ac:dyDescent="0.2">
      <c r="A259" s="78">
        <v>7</v>
      </c>
      <c r="B259" s="65" t="s">
        <v>988</v>
      </c>
      <c r="C259" s="78" t="s">
        <v>989</v>
      </c>
      <c r="D259" s="78" t="s">
        <v>172</v>
      </c>
      <c r="E259" s="89" t="s">
        <v>623</v>
      </c>
      <c r="F259" s="89"/>
      <c r="G259" s="89" t="s">
        <v>114</v>
      </c>
      <c r="H259" s="88" t="s">
        <v>1163</v>
      </c>
      <c r="I259" s="89">
        <v>2</v>
      </c>
      <c r="J259" s="91">
        <v>2</v>
      </c>
      <c r="K259" s="29">
        <v>693.6</v>
      </c>
      <c r="L259" s="29">
        <v>618.9</v>
      </c>
      <c r="M259" s="29">
        <v>0</v>
      </c>
      <c r="N259" s="95">
        <v>18</v>
      </c>
      <c r="O259" s="256">
        <v>11355880.090097792</v>
      </c>
      <c r="P259" s="94">
        <v>0</v>
      </c>
      <c r="Q259" s="94">
        <v>0</v>
      </c>
      <c r="R259" s="94">
        <f t="shared" si="25"/>
        <v>11355880.090097792</v>
      </c>
      <c r="S259" s="151">
        <f t="shared" si="26"/>
        <v>18348.489400707371</v>
      </c>
      <c r="T259" s="256">
        <f t="shared" si="27"/>
        <v>18715.459188721517</v>
      </c>
    </row>
    <row r="260" spans="1:124" s="7" customFormat="1" ht="12.75" customHeight="1" x14ac:dyDescent="0.2">
      <c r="A260" s="78">
        <v>8</v>
      </c>
      <c r="B260" s="65" t="s">
        <v>978</v>
      </c>
      <c r="C260" s="78" t="s">
        <v>979</v>
      </c>
      <c r="D260" s="78" t="s">
        <v>172</v>
      </c>
      <c r="E260" s="89" t="s">
        <v>57</v>
      </c>
      <c r="F260" s="89"/>
      <c r="G260" s="89" t="s">
        <v>114</v>
      </c>
      <c r="H260" s="88" t="s">
        <v>1100</v>
      </c>
      <c r="I260" s="89">
        <v>3</v>
      </c>
      <c r="J260" s="91">
        <v>3</v>
      </c>
      <c r="K260" s="29">
        <v>1632</v>
      </c>
      <c r="L260" s="29">
        <v>1572</v>
      </c>
      <c r="M260" s="29">
        <v>0</v>
      </c>
      <c r="N260" s="95">
        <v>28</v>
      </c>
      <c r="O260" s="256">
        <v>33401070.681732569</v>
      </c>
      <c r="P260" s="94">
        <v>0</v>
      </c>
      <c r="Q260" s="94">
        <v>0</v>
      </c>
      <c r="R260" s="94">
        <f t="shared" si="25"/>
        <v>33401070.681732569</v>
      </c>
      <c r="S260" s="151">
        <f t="shared" si="26"/>
        <v>21247.500433672118</v>
      </c>
      <c r="T260" s="256">
        <f t="shared" si="27"/>
        <v>21672.450442345562</v>
      </c>
    </row>
    <row r="261" spans="1:124" s="7" customFormat="1" ht="12.75" customHeight="1" x14ac:dyDescent="0.2">
      <c r="A261" s="78">
        <v>9</v>
      </c>
      <c r="B261" s="65" t="s">
        <v>982</v>
      </c>
      <c r="C261" s="78" t="s">
        <v>983</v>
      </c>
      <c r="D261" s="78" t="s">
        <v>172</v>
      </c>
      <c r="E261" s="89" t="s">
        <v>52</v>
      </c>
      <c r="F261" s="89"/>
      <c r="G261" s="89" t="s">
        <v>114</v>
      </c>
      <c r="H261" s="88" t="s">
        <v>1100</v>
      </c>
      <c r="I261" s="89">
        <v>3</v>
      </c>
      <c r="J261" s="91">
        <v>3</v>
      </c>
      <c r="K261" s="29">
        <v>1420</v>
      </c>
      <c r="L261" s="29">
        <v>1380</v>
      </c>
      <c r="M261" s="29">
        <v>0</v>
      </c>
      <c r="N261" s="95">
        <v>29</v>
      </c>
      <c r="O261" s="256">
        <v>29062206.10788006</v>
      </c>
      <c r="P261" s="94">
        <v>0</v>
      </c>
      <c r="Q261" s="94">
        <v>0</v>
      </c>
      <c r="R261" s="94">
        <f t="shared" si="25"/>
        <v>29062206.10788006</v>
      </c>
      <c r="S261" s="151">
        <f t="shared" si="26"/>
        <v>21059.569643391347</v>
      </c>
      <c r="T261" s="256">
        <f t="shared" si="27"/>
        <v>21480.761036259173</v>
      </c>
    </row>
    <row r="262" spans="1:124" s="7" customFormat="1" ht="12.75" customHeight="1" x14ac:dyDescent="0.2">
      <c r="A262" s="78">
        <v>10</v>
      </c>
      <c r="B262" s="65" t="s">
        <v>972</v>
      </c>
      <c r="C262" s="78" t="s">
        <v>973</v>
      </c>
      <c r="D262" s="78" t="s">
        <v>172</v>
      </c>
      <c r="E262" s="89" t="s">
        <v>61</v>
      </c>
      <c r="F262" s="89"/>
      <c r="G262" s="89" t="s">
        <v>114</v>
      </c>
      <c r="H262" s="88" t="s">
        <v>1101</v>
      </c>
      <c r="I262" s="89">
        <v>5</v>
      </c>
      <c r="J262" s="91">
        <v>4</v>
      </c>
      <c r="K262" s="29">
        <v>3270.99</v>
      </c>
      <c r="L262" s="29">
        <v>2467</v>
      </c>
      <c r="M262" s="29">
        <v>0</v>
      </c>
      <c r="N262" s="95">
        <v>66</v>
      </c>
      <c r="O262" s="256">
        <v>45138726.466727644</v>
      </c>
      <c r="P262" s="94">
        <v>0</v>
      </c>
      <c r="Q262" s="94">
        <v>0</v>
      </c>
      <c r="R262" s="94">
        <f t="shared" si="25"/>
        <v>45138726.466727644</v>
      </c>
      <c r="S262" s="151">
        <f t="shared" si="26"/>
        <v>18297.011133655309</v>
      </c>
      <c r="T262" s="256">
        <f t="shared" si="27"/>
        <v>18662.951356328416</v>
      </c>
    </row>
    <row r="263" spans="1:124" s="7" customFormat="1" ht="12.75" customHeight="1" x14ac:dyDescent="0.2">
      <c r="A263" s="78">
        <v>11</v>
      </c>
      <c r="B263" s="65" t="s">
        <v>990</v>
      </c>
      <c r="C263" s="78" t="s">
        <v>991</v>
      </c>
      <c r="D263" s="78" t="s">
        <v>172</v>
      </c>
      <c r="E263" s="89" t="s">
        <v>992</v>
      </c>
      <c r="F263" s="89"/>
      <c r="G263" s="89" t="s">
        <v>114</v>
      </c>
      <c r="H263" s="88" t="s">
        <v>1163</v>
      </c>
      <c r="I263" s="89">
        <v>2</v>
      </c>
      <c r="J263" s="91">
        <v>2</v>
      </c>
      <c r="K263" s="29">
        <v>652.9</v>
      </c>
      <c r="L263" s="29">
        <v>596.9</v>
      </c>
      <c r="M263" s="29">
        <v>0</v>
      </c>
      <c r="N263" s="95">
        <v>12</v>
      </c>
      <c r="O263" s="256">
        <v>10689524.381235365</v>
      </c>
      <c r="P263" s="94">
        <v>0</v>
      </c>
      <c r="Q263" s="94">
        <v>0</v>
      </c>
      <c r="R263" s="94">
        <f t="shared" si="25"/>
        <v>10689524.381235365</v>
      </c>
      <c r="S263" s="151">
        <f t="shared" si="26"/>
        <v>17908.400705705084</v>
      </c>
      <c r="T263" s="256">
        <f t="shared" si="27"/>
        <v>18266.568719819184</v>
      </c>
    </row>
    <row r="264" spans="1:124" s="1" customFormat="1" ht="12.75" customHeight="1" x14ac:dyDescent="0.2">
      <c r="A264" s="593" t="s">
        <v>1185</v>
      </c>
      <c r="B264" s="593"/>
      <c r="C264" s="229"/>
      <c r="D264" s="229"/>
      <c r="E264" s="283"/>
      <c r="F264" s="281"/>
      <c r="G264" s="281"/>
      <c r="H264" s="281"/>
      <c r="I264" s="281"/>
      <c r="J264" s="281"/>
      <c r="K264" s="281"/>
      <c r="L264" s="281"/>
      <c r="M264" s="281"/>
      <c r="N264" s="281"/>
      <c r="O264" s="284">
        <f>SUM(O227:O263)</f>
        <v>551245581.28052914</v>
      </c>
      <c r="P264" s="281"/>
      <c r="Q264" s="281"/>
      <c r="R264" s="281"/>
      <c r="S264" s="281"/>
      <c r="T264" s="281"/>
    </row>
    <row r="265" spans="1:124" s="1" customFormat="1" ht="12.75" customHeight="1" x14ac:dyDescent="0.2">
      <c r="A265" s="592" t="s">
        <v>71</v>
      </c>
      <c r="B265" s="592"/>
      <c r="C265" s="260"/>
      <c r="D265" s="260"/>
      <c r="E265" s="93"/>
      <c r="F265" s="65"/>
      <c r="G265" s="65"/>
      <c r="H265" s="65"/>
      <c r="I265" s="65"/>
      <c r="J265" s="65"/>
      <c r="K265" s="65"/>
      <c r="L265" s="65"/>
      <c r="M265" s="65"/>
      <c r="N265" s="65"/>
      <c r="O265" s="213"/>
      <c r="P265" s="65"/>
      <c r="Q265" s="65"/>
      <c r="R265" s="65"/>
      <c r="S265" s="65"/>
      <c r="T265" s="65"/>
    </row>
    <row r="266" spans="1:124" x14ac:dyDescent="0.2">
      <c r="A266" s="157">
        <v>1</v>
      </c>
      <c r="B266" s="523" t="s">
        <v>1411</v>
      </c>
      <c r="C266" s="637" t="s">
        <v>1412</v>
      </c>
      <c r="D266" s="375" t="s">
        <v>1413</v>
      </c>
      <c r="E266" s="361" t="s">
        <v>50</v>
      </c>
      <c r="F266" s="370" t="s">
        <v>1676</v>
      </c>
      <c r="G266" s="102" t="s">
        <v>114</v>
      </c>
      <c r="H266" s="102" t="s">
        <v>1175</v>
      </c>
      <c r="I266" s="102">
        <v>3</v>
      </c>
      <c r="J266" s="102">
        <v>3</v>
      </c>
      <c r="K266" s="102">
        <v>1900.4</v>
      </c>
      <c r="L266" s="102">
        <v>1748.8</v>
      </c>
      <c r="M266" s="98">
        <v>1259.5999999999999</v>
      </c>
      <c r="N266" s="98">
        <v>23</v>
      </c>
      <c r="O266" s="103">
        <v>10818816.903000001</v>
      </c>
      <c r="P266" s="45">
        <v>0</v>
      </c>
      <c r="Q266" s="45">
        <v>0</v>
      </c>
      <c r="R266" s="45">
        <f t="shared" ref="R266:R291" si="28">O266</f>
        <v>10818816.903000001</v>
      </c>
      <c r="S266" s="292">
        <f t="shared" ref="S266:S273" si="29">R266/L266</f>
        <v>6186.4232061985367</v>
      </c>
      <c r="T266" s="300">
        <v>39373.880000000005</v>
      </c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</row>
    <row r="267" spans="1:124" x14ac:dyDescent="0.2">
      <c r="A267" s="157">
        <f t="shared" ref="A267:A291" si="30">A266+1</f>
        <v>2</v>
      </c>
      <c r="B267" s="523" t="s">
        <v>1414</v>
      </c>
      <c r="C267" s="637" t="s">
        <v>1415</v>
      </c>
      <c r="D267" s="375" t="s">
        <v>1413</v>
      </c>
      <c r="E267" s="361" t="s">
        <v>57</v>
      </c>
      <c r="F267" s="370" t="s">
        <v>1675</v>
      </c>
      <c r="G267" s="102" t="s">
        <v>114</v>
      </c>
      <c r="H267" s="102" t="s">
        <v>1175</v>
      </c>
      <c r="I267" s="102">
        <v>3</v>
      </c>
      <c r="J267" s="102">
        <v>2</v>
      </c>
      <c r="K267" s="102">
        <v>1056.9000000000001</v>
      </c>
      <c r="L267" s="102">
        <v>976.5</v>
      </c>
      <c r="M267" s="98">
        <v>777.5</v>
      </c>
      <c r="N267" s="98">
        <v>16</v>
      </c>
      <c r="O267" s="103">
        <v>20504736.936280798</v>
      </c>
      <c r="P267" s="45">
        <v>0</v>
      </c>
      <c r="Q267" s="45">
        <v>0</v>
      </c>
      <c r="R267" s="45">
        <f t="shared" si="28"/>
        <v>20504736.936280798</v>
      </c>
      <c r="S267" s="292">
        <f t="shared" si="29"/>
        <v>20998.194507199998</v>
      </c>
      <c r="T267" s="297">
        <v>35854.509999999995</v>
      </c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</row>
    <row r="268" spans="1:124" x14ac:dyDescent="0.2">
      <c r="A268" s="157">
        <f t="shared" si="30"/>
        <v>3</v>
      </c>
      <c r="B268" s="523" t="s">
        <v>1177</v>
      </c>
      <c r="C268" s="637" t="s">
        <v>1416</v>
      </c>
      <c r="D268" s="375" t="s">
        <v>1413</v>
      </c>
      <c r="E268" s="361" t="s">
        <v>57</v>
      </c>
      <c r="F268" s="370" t="s">
        <v>1675</v>
      </c>
      <c r="G268" s="102" t="s">
        <v>114</v>
      </c>
      <c r="H268" s="102" t="s">
        <v>1175</v>
      </c>
      <c r="I268" s="102">
        <v>3</v>
      </c>
      <c r="J268" s="102">
        <v>3</v>
      </c>
      <c r="K268" s="102">
        <v>2162.4</v>
      </c>
      <c r="L268" s="102">
        <v>2060.6</v>
      </c>
      <c r="M268" s="98">
        <v>968.5</v>
      </c>
      <c r="N268" s="98">
        <v>29</v>
      </c>
      <c r="O268" s="103">
        <v>19361364.624931999</v>
      </c>
      <c r="P268" s="45">
        <v>0</v>
      </c>
      <c r="Q268" s="45">
        <v>0</v>
      </c>
      <c r="R268" s="45">
        <f t="shared" si="28"/>
        <v>19361364.624931999</v>
      </c>
      <c r="S268" s="292">
        <f t="shared" si="29"/>
        <v>9395.9839973464041</v>
      </c>
      <c r="T268" s="300">
        <v>39373.880000000005</v>
      </c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</row>
    <row r="269" spans="1:124" x14ac:dyDescent="0.2">
      <c r="A269" s="379">
        <f t="shared" si="30"/>
        <v>4</v>
      </c>
      <c r="B269" s="523" t="s">
        <v>1417</v>
      </c>
      <c r="C269" s="637" t="s">
        <v>1418</v>
      </c>
      <c r="D269" s="375" t="s">
        <v>1229</v>
      </c>
      <c r="E269" s="361">
        <v>1960</v>
      </c>
      <c r="F269" s="370" t="s">
        <v>1675</v>
      </c>
      <c r="G269" s="102" t="s">
        <v>114</v>
      </c>
      <c r="H269" s="102" t="s">
        <v>104</v>
      </c>
      <c r="I269" s="102">
        <v>3</v>
      </c>
      <c r="J269" s="102">
        <v>2</v>
      </c>
      <c r="K269" s="102">
        <v>1147.4000000000001</v>
      </c>
      <c r="L269" s="102">
        <v>1071.2</v>
      </c>
      <c r="M269" s="98">
        <v>0</v>
      </c>
      <c r="N269" s="98">
        <v>18</v>
      </c>
      <c r="O269" s="103">
        <v>16036514.988891998</v>
      </c>
      <c r="P269" s="45">
        <v>0</v>
      </c>
      <c r="Q269" s="45">
        <v>0</v>
      </c>
      <c r="R269" s="45">
        <f t="shared" si="28"/>
        <v>16036514.988891998</v>
      </c>
      <c r="S269" s="292">
        <f t="shared" si="29"/>
        <v>14970.607719279311</v>
      </c>
      <c r="T269" s="300">
        <v>39373.880000000005</v>
      </c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</row>
    <row r="270" spans="1:124" x14ac:dyDescent="0.2">
      <c r="A270" s="379">
        <f t="shared" si="30"/>
        <v>5</v>
      </c>
      <c r="B270" s="523" t="s">
        <v>1419</v>
      </c>
      <c r="C270" s="637" t="s">
        <v>1420</v>
      </c>
      <c r="D270" s="375" t="s">
        <v>1229</v>
      </c>
      <c r="E270" s="361">
        <v>1956</v>
      </c>
      <c r="F270" s="370" t="s">
        <v>1675</v>
      </c>
      <c r="G270" s="102" t="s">
        <v>114</v>
      </c>
      <c r="H270" s="102" t="s">
        <v>104</v>
      </c>
      <c r="I270" s="102">
        <v>3</v>
      </c>
      <c r="J270" s="102">
        <v>3</v>
      </c>
      <c r="K270" s="102">
        <v>2015.9</v>
      </c>
      <c r="L270" s="102">
        <v>1861.9</v>
      </c>
      <c r="M270" s="98">
        <v>0</v>
      </c>
      <c r="N270" s="98">
        <v>24</v>
      </c>
      <c r="O270" s="103">
        <v>25011274.1292095</v>
      </c>
      <c r="P270" s="45">
        <v>0</v>
      </c>
      <c r="Q270" s="45">
        <v>0</v>
      </c>
      <c r="R270" s="45">
        <f t="shared" si="28"/>
        <v>25011274.1292095</v>
      </c>
      <c r="S270" s="297">
        <f t="shared" si="29"/>
        <v>13433.19948934395</v>
      </c>
      <c r="T270" s="300">
        <v>29593.439999999999</v>
      </c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</row>
    <row r="271" spans="1:124" x14ac:dyDescent="0.2">
      <c r="A271" s="379">
        <f t="shared" si="30"/>
        <v>6</v>
      </c>
      <c r="B271" s="523" t="s">
        <v>1421</v>
      </c>
      <c r="C271" s="637" t="s">
        <v>1422</v>
      </c>
      <c r="D271" s="375" t="s">
        <v>1229</v>
      </c>
      <c r="E271" s="361">
        <v>1958</v>
      </c>
      <c r="F271" s="370" t="s">
        <v>1675</v>
      </c>
      <c r="G271" s="102" t="s">
        <v>114</v>
      </c>
      <c r="H271" s="102" t="s">
        <v>104</v>
      </c>
      <c r="I271" s="102">
        <v>3</v>
      </c>
      <c r="J271" s="102">
        <v>3</v>
      </c>
      <c r="K271" s="102">
        <v>1735.2</v>
      </c>
      <c r="L271" s="102">
        <v>1599.5</v>
      </c>
      <c r="M271" s="98">
        <v>0</v>
      </c>
      <c r="N271" s="98">
        <v>26</v>
      </c>
      <c r="O271" s="103">
        <v>20679722.918716799</v>
      </c>
      <c r="P271" s="45">
        <v>0</v>
      </c>
      <c r="Q271" s="45">
        <v>0</v>
      </c>
      <c r="R271" s="45">
        <f t="shared" si="28"/>
        <v>20679722.918716799</v>
      </c>
      <c r="S271" s="297">
        <f t="shared" si="29"/>
        <v>12928.867095165238</v>
      </c>
      <c r="T271" s="300">
        <v>29534.590000000004</v>
      </c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</row>
    <row r="272" spans="1:124" x14ac:dyDescent="0.2">
      <c r="A272" s="379">
        <f t="shared" si="30"/>
        <v>7</v>
      </c>
      <c r="B272" s="523" t="s">
        <v>1178</v>
      </c>
      <c r="C272" s="637" t="s">
        <v>1423</v>
      </c>
      <c r="D272" s="375" t="s">
        <v>1229</v>
      </c>
      <c r="E272" s="361">
        <v>1960</v>
      </c>
      <c r="F272" s="370" t="s">
        <v>1675</v>
      </c>
      <c r="G272" s="102" t="s">
        <v>114</v>
      </c>
      <c r="H272" s="102" t="s">
        <v>1175</v>
      </c>
      <c r="I272" s="102">
        <v>3</v>
      </c>
      <c r="J272" s="102">
        <v>2</v>
      </c>
      <c r="K272" s="102">
        <v>1031.4000000000001</v>
      </c>
      <c r="L272" s="102">
        <v>950.1</v>
      </c>
      <c r="M272" s="98">
        <v>950.1</v>
      </c>
      <c r="N272" s="98">
        <v>15</v>
      </c>
      <c r="O272" s="103">
        <v>14708208.936806099</v>
      </c>
      <c r="P272" s="45">
        <v>0</v>
      </c>
      <c r="Q272" s="45">
        <v>0</v>
      </c>
      <c r="R272" s="45">
        <f t="shared" si="28"/>
        <v>14708208.936806099</v>
      </c>
      <c r="S272" s="292">
        <f t="shared" si="29"/>
        <v>15480.695649727502</v>
      </c>
      <c r="T272" s="300">
        <v>39373.880000000005</v>
      </c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</row>
    <row r="273" spans="1:124" x14ac:dyDescent="0.2">
      <c r="A273" s="379">
        <f t="shared" si="30"/>
        <v>8</v>
      </c>
      <c r="B273" s="523" t="s">
        <v>1424</v>
      </c>
      <c r="C273" s="637" t="s">
        <v>1425</v>
      </c>
      <c r="D273" s="375" t="s">
        <v>1229</v>
      </c>
      <c r="E273" s="361">
        <v>1953</v>
      </c>
      <c r="F273" s="370" t="s">
        <v>1675</v>
      </c>
      <c r="G273" s="102" t="s">
        <v>114</v>
      </c>
      <c r="H273" s="102" t="s">
        <v>104</v>
      </c>
      <c r="I273" s="102">
        <v>2</v>
      </c>
      <c r="J273" s="102">
        <v>2</v>
      </c>
      <c r="K273" s="102">
        <v>755.56</v>
      </c>
      <c r="L273" s="102">
        <v>690.76</v>
      </c>
      <c r="M273" s="98">
        <v>0</v>
      </c>
      <c r="N273" s="98">
        <v>12</v>
      </c>
      <c r="O273" s="103">
        <v>5466920.932</v>
      </c>
      <c r="P273" s="45">
        <v>0</v>
      </c>
      <c r="Q273" s="45">
        <v>0</v>
      </c>
      <c r="R273" s="45">
        <f t="shared" si="28"/>
        <v>5466920.932</v>
      </c>
      <c r="S273" s="292">
        <f t="shared" si="29"/>
        <v>7914.3565522033705</v>
      </c>
      <c r="T273" s="300">
        <v>39373.880000000005</v>
      </c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</row>
    <row r="274" spans="1:124" x14ac:dyDescent="0.2">
      <c r="A274" s="379">
        <f t="shared" si="30"/>
        <v>9</v>
      </c>
      <c r="B274" s="523" t="s">
        <v>1426</v>
      </c>
      <c r="C274" s="637" t="s">
        <v>1427</v>
      </c>
      <c r="D274" s="375" t="s">
        <v>1260</v>
      </c>
      <c r="E274" s="361">
        <v>1946</v>
      </c>
      <c r="F274" s="370" t="s">
        <v>1675</v>
      </c>
      <c r="G274" s="102" t="s">
        <v>114</v>
      </c>
      <c r="H274" s="102" t="s">
        <v>1175</v>
      </c>
      <c r="I274" s="102">
        <v>2</v>
      </c>
      <c r="J274" s="102">
        <v>4</v>
      </c>
      <c r="K274" s="102">
        <v>1292.7</v>
      </c>
      <c r="L274" s="102">
        <v>1194</v>
      </c>
      <c r="M274" s="98">
        <v>1137.6500000000001</v>
      </c>
      <c r="N274" s="98">
        <v>11</v>
      </c>
      <c r="O274" s="103">
        <v>25278572.872416001</v>
      </c>
      <c r="P274" s="45">
        <v>0</v>
      </c>
      <c r="Q274" s="45">
        <v>0</v>
      </c>
      <c r="R274" s="45">
        <f t="shared" si="28"/>
        <v>25278572.872416001</v>
      </c>
      <c r="S274" s="292">
        <v>29534.590000000004</v>
      </c>
      <c r="T274" s="297">
        <v>29534.590000000004</v>
      </c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</row>
    <row r="275" spans="1:124" x14ac:dyDescent="0.2">
      <c r="A275" s="379">
        <f t="shared" si="30"/>
        <v>10</v>
      </c>
      <c r="B275" s="523" t="s">
        <v>129</v>
      </c>
      <c r="C275" s="637" t="s">
        <v>1428</v>
      </c>
      <c r="D275" s="375" t="s">
        <v>1260</v>
      </c>
      <c r="E275" s="361" t="s">
        <v>61</v>
      </c>
      <c r="F275" s="370" t="s">
        <v>1675</v>
      </c>
      <c r="G275" s="102" t="s">
        <v>114</v>
      </c>
      <c r="H275" s="102" t="s">
        <v>1175</v>
      </c>
      <c r="I275" s="102">
        <v>4</v>
      </c>
      <c r="J275" s="102">
        <v>2</v>
      </c>
      <c r="K275" s="102">
        <v>1706.9</v>
      </c>
      <c r="L275" s="102">
        <v>1599.8</v>
      </c>
      <c r="M275" s="98">
        <v>1324.29</v>
      </c>
      <c r="N275" s="98">
        <v>75</v>
      </c>
      <c r="O275" s="103">
        <v>30209777.873359036</v>
      </c>
      <c r="P275" s="296">
        <v>0</v>
      </c>
      <c r="Q275" s="296">
        <v>0</v>
      </c>
      <c r="R275" s="296">
        <f t="shared" si="28"/>
        <v>30209777.873359036</v>
      </c>
      <c r="S275" s="292">
        <f t="shared" ref="S275:S291" si="31">R275/L275</f>
        <v>18883.471604799997</v>
      </c>
      <c r="T275" s="297">
        <v>35854.509999999995</v>
      </c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</row>
    <row r="276" spans="1:124" x14ac:dyDescent="0.2">
      <c r="A276" s="379">
        <f t="shared" si="30"/>
        <v>11</v>
      </c>
      <c r="B276" s="523" t="s">
        <v>1429</v>
      </c>
      <c r="C276" s="637" t="s">
        <v>1430</v>
      </c>
      <c r="D276" s="375" t="s">
        <v>1260</v>
      </c>
      <c r="E276" s="361" t="s">
        <v>44</v>
      </c>
      <c r="F276" s="631" t="s">
        <v>1677</v>
      </c>
      <c r="G276" s="102" t="s">
        <v>114</v>
      </c>
      <c r="H276" s="102" t="s">
        <v>1175</v>
      </c>
      <c r="I276" s="102">
        <v>4</v>
      </c>
      <c r="J276" s="102">
        <v>3</v>
      </c>
      <c r="K276" s="102">
        <v>2515</v>
      </c>
      <c r="L276" s="102">
        <v>2325.4</v>
      </c>
      <c r="M276" s="98">
        <v>1352.74</v>
      </c>
      <c r="N276" s="98">
        <v>80</v>
      </c>
      <c r="O276" s="103">
        <v>30784612.975000001</v>
      </c>
      <c r="P276" s="296">
        <v>0</v>
      </c>
      <c r="Q276" s="296">
        <v>0</v>
      </c>
      <c r="R276" s="296">
        <f t="shared" si="28"/>
        <v>30784612.975000001</v>
      </c>
      <c r="S276" s="292">
        <f t="shared" si="31"/>
        <v>13238.416175711705</v>
      </c>
      <c r="T276" s="70">
        <v>39373.880000000005</v>
      </c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</row>
    <row r="277" spans="1:124" x14ac:dyDescent="0.2">
      <c r="A277" s="379">
        <f t="shared" si="30"/>
        <v>12</v>
      </c>
      <c r="B277" s="523" t="s">
        <v>1431</v>
      </c>
      <c r="C277" s="637" t="s">
        <v>1432</v>
      </c>
      <c r="D277" s="375" t="s">
        <v>1260</v>
      </c>
      <c r="E277" s="361" t="s">
        <v>44</v>
      </c>
      <c r="F277" s="370" t="s">
        <v>1675</v>
      </c>
      <c r="G277" s="102" t="s">
        <v>114</v>
      </c>
      <c r="H277" s="102" t="s">
        <v>1175</v>
      </c>
      <c r="I277" s="102">
        <v>4</v>
      </c>
      <c r="J277" s="102">
        <v>3</v>
      </c>
      <c r="K277" s="102">
        <v>2805.5</v>
      </c>
      <c r="L277" s="102">
        <v>2708.6</v>
      </c>
      <c r="M277" s="98">
        <v>1199.8599999999999</v>
      </c>
      <c r="N277" s="98">
        <v>100</v>
      </c>
      <c r="O277" s="103">
        <v>39237006.139449053</v>
      </c>
      <c r="P277" s="296">
        <v>0</v>
      </c>
      <c r="Q277" s="296">
        <v>0</v>
      </c>
      <c r="R277" s="296">
        <f t="shared" si="28"/>
        <v>39237006.139449053</v>
      </c>
      <c r="S277" s="292">
        <f t="shared" si="31"/>
        <v>14486.083637099997</v>
      </c>
      <c r="T277" s="292">
        <v>39373.880000000005</v>
      </c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</row>
    <row r="278" spans="1:124" x14ac:dyDescent="0.2">
      <c r="A278" s="379">
        <f t="shared" si="30"/>
        <v>13</v>
      </c>
      <c r="B278" s="523" t="s">
        <v>1433</v>
      </c>
      <c r="C278" s="637" t="s">
        <v>1434</v>
      </c>
      <c r="D278" s="375" t="s">
        <v>1260</v>
      </c>
      <c r="E278" s="361">
        <v>1964</v>
      </c>
      <c r="F278" s="370" t="s">
        <v>1675</v>
      </c>
      <c r="G278" s="102" t="s">
        <v>114</v>
      </c>
      <c r="H278" s="102" t="s">
        <v>104</v>
      </c>
      <c r="I278" s="102">
        <v>3</v>
      </c>
      <c r="J278" s="102">
        <v>2</v>
      </c>
      <c r="K278" s="102">
        <v>1017.9</v>
      </c>
      <c r="L278" s="102">
        <v>945.8</v>
      </c>
      <c r="M278" s="98">
        <v>0</v>
      </c>
      <c r="N278" s="98">
        <v>21</v>
      </c>
      <c r="O278" s="103">
        <v>14443143.623609999</v>
      </c>
      <c r="P278" s="296">
        <v>0</v>
      </c>
      <c r="Q278" s="296">
        <v>0</v>
      </c>
      <c r="R278" s="296">
        <f t="shared" si="28"/>
        <v>14443143.623609999</v>
      </c>
      <c r="S278" s="292">
        <f t="shared" si="31"/>
        <v>15270.822186096426</v>
      </c>
      <c r="T278" s="70">
        <v>39373.880000000005</v>
      </c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</row>
    <row r="279" spans="1:124" x14ac:dyDescent="0.2">
      <c r="A279" s="379">
        <f t="shared" si="30"/>
        <v>14</v>
      </c>
      <c r="B279" s="523" t="s">
        <v>1435</v>
      </c>
      <c r="C279" s="637" t="s">
        <v>1436</v>
      </c>
      <c r="D279" s="375" t="s">
        <v>1260</v>
      </c>
      <c r="E279" s="361">
        <v>1959</v>
      </c>
      <c r="F279" s="370" t="s">
        <v>1675</v>
      </c>
      <c r="G279" s="102" t="s">
        <v>114</v>
      </c>
      <c r="H279" s="102" t="s">
        <v>104</v>
      </c>
      <c r="I279" s="102">
        <v>3</v>
      </c>
      <c r="J279" s="102">
        <v>3</v>
      </c>
      <c r="K279" s="102">
        <v>2085.8000000000002</v>
      </c>
      <c r="L279" s="102">
        <v>1923.9</v>
      </c>
      <c r="M279" s="98">
        <v>0</v>
      </c>
      <c r="N279" s="98">
        <v>28</v>
      </c>
      <c r="O279" s="103">
        <v>46171117.604335353</v>
      </c>
      <c r="P279" s="296">
        <v>0</v>
      </c>
      <c r="Q279" s="296">
        <v>0</v>
      </c>
      <c r="R279" s="296">
        <f t="shared" si="28"/>
        <v>46171117.604335353</v>
      </c>
      <c r="S279" s="292">
        <f t="shared" si="31"/>
        <v>23998.709706500002</v>
      </c>
      <c r="T279" s="292">
        <v>39373.880000000005</v>
      </c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</row>
    <row r="280" spans="1:124" x14ac:dyDescent="0.2">
      <c r="A280" s="379">
        <f t="shared" si="30"/>
        <v>15</v>
      </c>
      <c r="B280" s="523" t="s">
        <v>1437</v>
      </c>
      <c r="C280" s="637" t="s">
        <v>1438</v>
      </c>
      <c r="D280" s="375" t="s">
        <v>1260</v>
      </c>
      <c r="E280" s="361">
        <v>1963</v>
      </c>
      <c r="F280" s="370" t="s">
        <v>1675</v>
      </c>
      <c r="G280" s="102" t="s">
        <v>114</v>
      </c>
      <c r="H280" s="102" t="s">
        <v>104</v>
      </c>
      <c r="I280" s="102">
        <v>4</v>
      </c>
      <c r="J280" s="102">
        <v>2</v>
      </c>
      <c r="K280" s="102">
        <v>2124.5</v>
      </c>
      <c r="L280" s="102">
        <v>1960.5</v>
      </c>
      <c r="M280" s="98">
        <v>0</v>
      </c>
      <c r="N280" s="98">
        <v>48</v>
      </c>
      <c r="O280" s="103">
        <v>26435223.514504004</v>
      </c>
      <c r="P280" s="296">
        <v>0</v>
      </c>
      <c r="Q280" s="296">
        <v>0</v>
      </c>
      <c r="R280" s="296">
        <f t="shared" si="28"/>
        <v>26435223.514504004</v>
      </c>
      <c r="S280" s="292">
        <f t="shared" si="31"/>
        <v>13483.919160675339</v>
      </c>
      <c r="T280" s="70">
        <v>39373.880000000005</v>
      </c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</row>
    <row r="281" spans="1:124" x14ac:dyDescent="0.2">
      <c r="A281" s="379">
        <f t="shared" si="30"/>
        <v>16</v>
      </c>
      <c r="B281" s="523" t="s">
        <v>1439</v>
      </c>
      <c r="C281" s="637" t="s">
        <v>1440</v>
      </c>
      <c r="D281" s="375" t="s">
        <v>1260</v>
      </c>
      <c r="E281" s="361">
        <v>1960</v>
      </c>
      <c r="F281" s="370" t="s">
        <v>1675</v>
      </c>
      <c r="G281" s="102" t="s">
        <v>114</v>
      </c>
      <c r="H281" s="102" t="s">
        <v>104</v>
      </c>
      <c r="I281" s="102">
        <v>3</v>
      </c>
      <c r="J281" s="102">
        <v>3</v>
      </c>
      <c r="K281" s="102">
        <v>1836.4</v>
      </c>
      <c r="L281" s="102">
        <v>1596</v>
      </c>
      <c r="M281" s="98">
        <v>0</v>
      </c>
      <c r="N281" s="98">
        <v>24</v>
      </c>
      <c r="O281" s="103">
        <v>20171954.336716801</v>
      </c>
      <c r="P281" s="296">
        <v>0</v>
      </c>
      <c r="Q281" s="296">
        <v>0</v>
      </c>
      <c r="R281" s="296">
        <f t="shared" si="28"/>
        <v>20171954.336716801</v>
      </c>
      <c r="S281" s="292">
        <f t="shared" si="31"/>
        <v>12639.069133281204</v>
      </c>
      <c r="T281" s="70">
        <v>29534.590000000004</v>
      </c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</row>
    <row r="282" spans="1:124" x14ac:dyDescent="0.2">
      <c r="A282" s="379">
        <f t="shared" si="30"/>
        <v>17</v>
      </c>
      <c r="B282" s="523" t="s">
        <v>1179</v>
      </c>
      <c r="C282" s="637" t="s">
        <v>1441</v>
      </c>
      <c r="D282" s="375" t="s">
        <v>1260</v>
      </c>
      <c r="E282" s="361">
        <v>1960</v>
      </c>
      <c r="F282" s="370" t="s">
        <v>1675</v>
      </c>
      <c r="G282" s="102" t="s">
        <v>114</v>
      </c>
      <c r="H282" s="102" t="s">
        <v>104</v>
      </c>
      <c r="I282" s="102">
        <v>3</v>
      </c>
      <c r="J282" s="102">
        <v>3</v>
      </c>
      <c r="K282" s="102">
        <v>1626.8</v>
      </c>
      <c r="L282" s="102">
        <v>1516.5</v>
      </c>
      <c r="M282" s="98">
        <v>0</v>
      </c>
      <c r="N282" s="98">
        <v>36</v>
      </c>
      <c r="O282" s="103">
        <v>19014425.362637501</v>
      </c>
      <c r="P282" s="296">
        <v>0</v>
      </c>
      <c r="Q282" s="296">
        <v>0</v>
      </c>
      <c r="R282" s="296">
        <f t="shared" si="28"/>
        <v>19014425.362637501</v>
      </c>
      <c r="S282" s="292">
        <f t="shared" si="31"/>
        <v>12538.361597518959</v>
      </c>
      <c r="T282" s="70">
        <v>29534.590000000004</v>
      </c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</row>
    <row r="283" spans="1:124" x14ac:dyDescent="0.2">
      <c r="A283" s="379">
        <f t="shared" si="30"/>
        <v>18</v>
      </c>
      <c r="B283" s="523" t="s">
        <v>1442</v>
      </c>
      <c r="C283" s="637" t="s">
        <v>1443</v>
      </c>
      <c r="D283" s="102" t="s">
        <v>1231</v>
      </c>
      <c r="E283" s="44">
        <v>1950</v>
      </c>
      <c r="F283" s="98"/>
      <c r="G283" s="102" t="s">
        <v>114</v>
      </c>
      <c r="H283" s="102" t="s">
        <v>104</v>
      </c>
      <c r="I283" s="102">
        <v>2</v>
      </c>
      <c r="J283" s="102">
        <v>1</v>
      </c>
      <c r="K283" s="102">
        <v>518.5</v>
      </c>
      <c r="L283" s="102">
        <v>472.9</v>
      </c>
      <c r="M283" s="98">
        <v>372.7</v>
      </c>
      <c r="N283" s="98">
        <v>10</v>
      </c>
      <c r="O283" s="103">
        <v>17214801.4247339</v>
      </c>
      <c r="P283" s="296">
        <v>0</v>
      </c>
      <c r="Q283" s="296">
        <v>0</v>
      </c>
      <c r="R283" s="296">
        <f t="shared" si="28"/>
        <v>17214801.4247339</v>
      </c>
      <c r="S283" s="292">
        <f t="shared" si="31"/>
        <v>36402.625131600551</v>
      </c>
      <c r="T283" s="292">
        <v>39373.880000000005</v>
      </c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</row>
    <row r="284" spans="1:124" x14ac:dyDescent="0.2">
      <c r="A284" s="379">
        <f t="shared" si="30"/>
        <v>19</v>
      </c>
      <c r="B284" s="99" t="s">
        <v>1444</v>
      </c>
      <c r="C284" s="307" t="s">
        <v>1445</v>
      </c>
      <c r="D284" s="102" t="s">
        <v>1231</v>
      </c>
      <c r="E284" s="44" t="s">
        <v>62</v>
      </c>
      <c r="F284" s="52" t="s">
        <v>1675</v>
      </c>
      <c r="G284" s="102" t="s">
        <v>114</v>
      </c>
      <c r="H284" s="102" t="s">
        <v>1175</v>
      </c>
      <c r="I284" s="102">
        <v>4</v>
      </c>
      <c r="J284" s="102">
        <v>2</v>
      </c>
      <c r="K284" s="102">
        <v>1377.6</v>
      </c>
      <c r="L284" s="102">
        <v>1281.9000000000001</v>
      </c>
      <c r="M284" s="98">
        <v>0</v>
      </c>
      <c r="N284" s="98">
        <v>41</v>
      </c>
      <c r="O284" s="103">
        <v>36077208.087047406</v>
      </c>
      <c r="P284" s="296">
        <v>0</v>
      </c>
      <c r="Q284" s="296">
        <v>0</v>
      </c>
      <c r="R284" s="296">
        <f t="shared" si="28"/>
        <v>36077208.087047406</v>
      </c>
      <c r="S284" s="292">
        <f t="shared" si="31"/>
        <v>28143.543246000001</v>
      </c>
      <c r="T284" s="292">
        <v>35854.509999999995</v>
      </c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</row>
    <row r="285" spans="1:124" x14ac:dyDescent="0.2">
      <c r="A285" s="379">
        <f t="shared" si="30"/>
        <v>20</v>
      </c>
      <c r="B285" s="99" t="s">
        <v>1446</v>
      </c>
      <c r="C285" s="307" t="s">
        <v>1447</v>
      </c>
      <c r="D285" s="102" t="s">
        <v>1231</v>
      </c>
      <c r="E285" s="44" t="s">
        <v>58</v>
      </c>
      <c r="F285" s="346"/>
      <c r="G285" s="102" t="s">
        <v>114</v>
      </c>
      <c r="H285" s="102" t="s">
        <v>1175</v>
      </c>
      <c r="I285" s="102">
        <v>4</v>
      </c>
      <c r="J285" s="102">
        <v>3</v>
      </c>
      <c r="K285" s="102">
        <v>2370.3000000000002</v>
      </c>
      <c r="L285" s="102">
        <v>1748.5</v>
      </c>
      <c r="M285" s="98">
        <v>968.62</v>
      </c>
      <c r="N285" s="98">
        <v>90</v>
      </c>
      <c r="O285" s="103">
        <v>37398035.463654302</v>
      </c>
      <c r="P285" s="296">
        <v>0</v>
      </c>
      <c r="Q285" s="296">
        <v>0</v>
      </c>
      <c r="R285" s="296">
        <f t="shared" si="28"/>
        <v>37398035.463654302</v>
      </c>
      <c r="S285" s="292">
        <f t="shared" si="31"/>
        <v>21388.639098458279</v>
      </c>
      <c r="T285" s="292">
        <v>35854.509999999995</v>
      </c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</row>
    <row r="286" spans="1:124" x14ac:dyDescent="0.2">
      <c r="A286" s="379">
        <f t="shared" si="30"/>
        <v>21</v>
      </c>
      <c r="B286" s="523" t="s">
        <v>1448</v>
      </c>
      <c r="C286" s="637" t="s">
        <v>1449</v>
      </c>
      <c r="D286" s="102" t="s">
        <v>1231</v>
      </c>
      <c r="E286" s="44" t="s">
        <v>124</v>
      </c>
      <c r="F286" s="98"/>
      <c r="G286" s="102" t="s">
        <v>114</v>
      </c>
      <c r="H286" s="102" t="s">
        <v>1175</v>
      </c>
      <c r="I286" s="102">
        <v>2</v>
      </c>
      <c r="J286" s="102">
        <v>1</v>
      </c>
      <c r="K286" s="102">
        <v>510.6</v>
      </c>
      <c r="L286" s="102">
        <v>466.2</v>
      </c>
      <c r="M286" s="98">
        <v>390.7</v>
      </c>
      <c r="N286" s="98">
        <v>8</v>
      </c>
      <c r="O286" s="103">
        <v>13252007.577830661</v>
      </c>
      <c r="P286" s="296">
        <v>0</v>
      </c>
      <c r="Q286" s="296">
        <v>0</v>
      </c>
      <c r="R286" s="296">
        <f t="shared" si="28"/>
        <v>13252007.577830661</v>
      </c>
      <c r="S286" s="292">
        <f t="shared" si="31"/>
        <v>28425.58468003145</v>
      </c>
      <c r="T286" s="292">
        <v>39373.880000000005</v>
      </c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</row>
    <row r="287" spans="1:124" x14ac:dyDescent="0.2">
      <c r="A287" s="379">
        <f t="shared" si="30"/>
        <v>22</v>
      </c>
      <c r="B287" s="99" t="s">
        <v>1450</v>
      </c>
      <c r="C287" s="307" t="s">
        <v>1451</v>
      </c>
      <c r="D287" s="102" t="s">
        <v>1231</v>
      </c>
      <c r="E287" s="44" t="s">
        <v>62</v>
      </c>
      <c r="F287" s="52"/>
      <c r="G287" s="102" t="s">
        <v>114</v>
      </c>
      <c r="H287" s="102" t="s">
        <v>1176</v>
      </c>
      <c r="I287" s="102">
        <v>5</v>
      </c>
      <c r="J287" s="102">
        <v>3</v>
      </c>
      <c r="K287" s="102">
        <v>3122</v>
      </c>
      <c r="L287" s="102">
        <v>2945.4</v>
      </c>
      <c r="M287" s="98">
        <v>0</v>
      </c>
      <c r="N287" s="98">
        <v>4</v>
      </c>
      <c r="O287" s="103">
        <v>67852072.072793603</v>
      </c>
      <c r="P287" s="296">
        <v>0</v>
      </c>
      <c r="Q287" s="296">
        <v>0</v>
      </c>
      <c r="R287" s="296">
        <f t="shared" si="28"/>
        <v>67852072.072793603</v>
      </c>
      <c r="S287" s="292">
        <f t="shared" si="31"/>
        <v>23036.623912811028</v>
      </c>
      <c r="T287" s="292">
        <v>22170.720000000001</v>
      </c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</row>
    <row r="288" spans="1:124" x14ac:dyDescent="0.2">
      <c r="A288" s="379">
        <f t="shared" si="30"/>
        <v>23</v>
      </c>
      <c r="B288" s="99" t="s">
        <v>1452</v>
      </c>
      <c r="C288" s="307" t="s">
        <v>1453</v>
      </c>
      <c r="D288" s="102" t="s">
        <v>175</v>
      </c>
      <c r="E288" s="110" t="s">
        <v>44</v>
      </c>
      <c r="F288" s="52"/>
      <c r="G288" s="102" t="s">
        <v>114</v>
      </c>
      <c r="H288" s="102" t="s">
        <v>1175</v>
      </c>
      <c r="I288" s="102">
        <v>2</v>
      </c>
      <c r="J288" s="102">
        <v>3</v>
      </c>
      <c r="K288" s="102">
        <v>854.9</v>
      </c>
      <c r="L288" s="102">
        <v>797.1</v>
      </c>
      <c r="M288" s="98">
        <v>658.8</v>
      </c>
      <c r="N288" s="98">
        <v>30</v>
      </c>
      <c r="O288" s="103">
        <v>31028002.809477299</v>
      </c>
      <c r="P288" s="296">
        <v>0</v>
      </c>
      <c r="Q288" s="296">
        <v>0</v>
      </c>
      <c r="R288" s="296">
        <f t="shared" si="28"/>
        <v>31028002.809477299</v>
      </c>
      <c r="S288" s="292">
        <f t="shared" si="31"/>
        <v>38926.110662999999</v>
      </c>
      <c r="T288" s="292">
        <v>39373.880000000005</v>
      </c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</row>
    <row r="289" spans="1:124" x14ac:dyDescent="0.2">
      <c r="A289" s="379">
        <f t="shared" si="30"/>
        <v>24</v>
      </c>
      <c r="B289" s="99" t="s">
        <v>1454</v>
      </c>
      <c r="C289" s="307" t="s">
        <v>1455</v>
      </c>
      <c r="D289" s="102" t="s">
        <v>175</v>
      </c>
      <c r="E289" s="110" t="s">
        <v>44</v>
      </c>
      <c r="F289" s="52"/>
      <c r="G289" s="102" t="s">
        <v>114</v>
      </c>
      <c r="H289" s="102" t="s">
        <v>1175</v>
      </c>
      <c r="I289" s="102">
        <v>2</v>
      </c>
      <c r="J289" s="102">
        <v>3</v>
      </c>
      <c r="K289" s="102">
        <v>853.3</v>
      </c>
      <c r="L289" s="102">
        <v>799.4</v>
      </c>
      <c r="M289" s="98">
        <v>533.70000000000005</v>
      </c>
      <c r="N289" s="98">
        <v>31</v>
      </c>
      <c r="O289" s="103">
        <v>31117532.864002205</v>
      </c>
      <c r="P289" s="296">
        <v>0</v>
      </c>
      <c r="Q289" s="296">
        <v>0</v>
      </c>
      <c r="R289" s="296">
        <f t="shared" si="28"/>
        <v>31117532.864002205</v>
      </c>
      <c r="S289" s="292">
        <f t="shared" si="31"/>
        <v>38926.110663000007</v>
      </c>
      <c r="T289" s="292">
        <v>39373.880000000005</v>
      </c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</row>
    <row r="290" spans="1:124" x14ac:dyDescent="0.2">
      <c r="A290" s="379">
        <f t="shared" si="30"/>
        <v>25</v>
      </c>
      <c r="B290" s="99" t="s">
        <v>1456</v>
      </c>
      <c r="C290" s="307" t="s">
        <v>1457</v>
      </c>
      <c r="D290" s="102" t="s">
        <v>175</v>
      </c>
      <c r="E290" s="44">
        <v>1975</v>
      </c>
      <c r="F290" s="52"/>
      <c r="G290" s="102" t="s">
        <v>114</v>
      </c>
      <c r="H290" s="102" t="s">
        <v>1176</v>
      </c>
      <c r="I290" s="102">
        <v>2</v>
      </c>
      <c r="J290" s="102">
        <v>2</v>
      </c>
      <c r="K290" s="102">
        <v>823.8</v>
      </c>
      <c r="L290" s="102">
        <v>798.7</v>
      </c>
      <c r="M290" s="98">
        <v>0</v>
      </c>
      <c r="N290" s="98">
        <v>13</v>
      </c>
      <c r="O290" s="103">
        <v>29078361.596378502</v>
      </c>
      <c r="P290" s="296">
        <v>0</v>
      </c>
      <c r="Q290" s="296">
        <v>0</v>
      </c>
      <c r="R290" s="296">
        <f t="shared" si="28"/>
        <v>29078361.596378502</v>
      </c>
      <c r="S290" s="292">
        <f t="shared" si="31"/>
        <v>36407.113554999996</v>
      </c>
      <c r="T290" s="292">
        <v>39373.880000000005</v>
      </c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</row>
    <row r="291" spans="1:124" x14ac:dyDescent="0.2">
      <c r="A291" s="379">
        <f t="shared" si="30"/>
        <v>26</v>
      </c>
      <c r="B291" s="301" t="s">
        <v>1458</v>
      </c>
      <c r="C291" s="307" t="s">
        <v>1459</v>
      </c>
      <c r="D291" s="102" t="s">
        <v>175</v>
      </c>
      <c r="E291" s="110" t="s">
        <v>127</v>
      </c>
      <c r="F291" s="52"/>
      <c r="G291" s="102" t="s">
        <v>114</v>
      </c>
      <c r="H291" s="102" t="s">
        <v>1175</v>
      </c>
      <c r="I291" s="102">
        <v>5</v>
      </c>
      <c r="J291" s="102">
        <v>6</v>
      </c>
      <c r="K291" s="102">
        <v>5111.2</v>
      </c>
      <c r="L291" s="102">
        <v>4527.6000000000004</v>
      </c>
      <c r="M291" s="98">
        <v>0</v>
      </c>
      <c r="N291" s="98">
        <v>57</v>
      </c>
      <c r="O291" s="103">
        <v>48304999.486435197</v>
      </c>
      <c r="P291" s="296">
        <v>0</v>
      </c>
      <c r="Q291" s="296">
        <v>0</v>
      </c>
      <c r="R291" s="296">
        <f t="shared" si="28"/>
        <v>48304999.486435197</v>
      </c>
      <c r="S291" s="292">
        <f t="shared" si="31"/>
        <v>10669.007749455604</v>
      </c>
      <c r="T291" s="292">
        <v>32911</v>
      </c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</row>
    <row r="292" spans="1:124" s="47" customFormat="1" ht="12.75" customHeight="1" x14ac:dyDescent="0.2">
      <c r="A292" s="237"/>
      <c r="B292" s="250"/>
      <c r="C292" s="237"/>
      <c r="D292" s="237"/>
      <c r="E292" s="125"/>
      <c r="F292" s="261"/>
      <c r="G292" s="125"/>
      <c r="H292" s="128"/>
      <c r="I292" s="125"/>
      <c r="J292" s="130"/>
      <c r="K292" s="132"/>
      <c r="L292" s="132"/>
      <c r="M292" s="132"/>
      <c r="N292" s="132"/>
      <c r="O292" s="274"/>
      <c r="P292" s="250"/>
      <c r="Q292" s="250"/>
      <c r="R292" s="250"/>
      <c r="S292" s="250"/>
      <c r="T292" s="250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259"/>
      <c r="AW292" s="259"/>
      <c r="AX292" s="259"/>
      <c r="AY292" s="259"/>
      <c r="AZ292" s="259"/>
      <c r="BA292" s="259"/>
      <c r="BB292" s="259"/>
      <c r="BC292" s="259"/>
      <c r="BD292" s="259"/>
      <c r="BE292" s="259"/>
      <c r="BF292" s="259"/>
      <c r="BG292" s="259"/>
      <c r="BH292" s="259"/>
      <c r="BI292" s="259"/>
      <c r="BJ292" s="259"/>
      <c r="BK292" s="259"/>
      <c r="BL292" s="259"/>
      <c r="BM292" s="259"/>
      <c r="BN292" s="259"/>
      <c r="BO292" s="259"/>
      <c r="BP292" s="259"/>
      <c r="BQ292" s="259"/>
      <c r="BR292" s="259"/>
      <c r="BS292" s="259"/>
      <c r="BT292" s="259"/>
      <c r="BU292" s="259"/>
      <c r="BV292" s="259"/>
      <c r="BW292" s="259"/>
      <c r="BX292" s="259"/>
      <c r="BY292" s="259"/>
      <c r="BZ292" s="259"/>
      <c r="CA292" s="259"/>
      <c r="CB292" s="259"/>
      <c r="CC292" s="259"/>
      <c r="CD292" s="259"/>
      <c r="CE292" s="259"/>
      <c r="CF292" s="259"/>
      <c r="CG292" s="259"/>
      <c r="CH292" s="259"/>
      <c r="CI292" s="259"/>
      <c r="CJ292" s="259"/>
      <c r="CK292" s="259"/>
      <c r="CL292" s="259"/>
      <c r="CM292" s="259"/>
      <c r="CN292" s="259"/>
      <c r="CO292" s="259"/>
      <c r="CP292" s="259"/>
      <c r="CQ292" s="259"/>
      <c r="CR292" s="259"/>
      <c r="CS292" s="259"/>
      <c r="CT292" s="259"/>
      <c r="CU292" s="259"/>
      <c r="CV292" s="259"/>
      <c r="CW292" s="259"/>
      <c r="CX292" s="259"/>
      <c r="CY292" s="259"/>
      <c r="CZ292" s="259"/>
      <c r="DA292" s="259"/>
      <c r="DB292" s="259"/>
      <c r="DC292" s="259"/>
      <c r="DD292" s="259"/>
      <c r="DE292" s="259"/>
      <c r="DF292" s="259"/>
      <c r="DG292" s="259"/>
      <c r="DH292" s="259"/>
      <c r="DI292" s="259"/>
      <c r="DJ292" s="259"/>
      <c r="DK292" s="259"/>
      <c r="DL292" s="259"/>
      <c r="DM292" s="259"/>
      <c r="DN292" s="259"/>
      <c r="DO292" s="259"/>
      <c r="DP292" s="259"/>
      <c r="DQ292" s="259"/>
      <c r="DR292" s="259"/>
      <c r="DS292" s="259"/>
      <c r="DT292" s="259"/>
    </row>
    <row r="293" spans="1:124" ht="12.75" customHeight="1" x14ac:dyDescent="0.2">
      <c r="A293" s="78">
        <v>1</v>
      </c>
      <c r="B293" s="65" t="s">
        <v>341</v>
      </c>
      <c r="C293" s="78" t="s">
        <v>342</v>
      </c>
      <c r="D293" s="78" t="s">
        <v>168</v>
      </c>
      <c r="E293" s="89" t="s">
        <v>62</v>
      </c>
      <c r="F293" s="89"/>
      <c r="G293" s="89" t="s">
        <v>114</v>
      </c>
      <c r="H293" s="137" t="s">
        <v>1100</v>
      </c>
      <c r="I293" s="89">
        <v>4</v>
      </c>
      <c r="J293" s="91">
        <v>3</v>
      </c>
      <c r="K293" s="29">
        <v>2159.9</v>
      </c>
      <c r="L293" s="29">
        <v>1507.6</v>
      </c>
      <c r="M293" s="29">
        <v>0</v>
      </c>
      <c r="N293" s="95">
        <v>38</v>
      </c>
      <c r="O293" s="213">
        <v>39214423.4620011</v>
      </c>
      <c r="P293" s="94">
        <v>0</v>
      </c>
      <c r="Q293" s="94">
        <v>0</v>
      </c>
      <c r="R293" s="94">
        <f>O293</f>
        <v>39214423.4620011</v>
      </c>
      <c r="S293" s="151">
        <f>R293/L293</f>
        <v>26011.159101884521</v>
      </c>
      <c r="T293" s="256">
        <f>S293*102%</f>
        <v>26531.382283922212</v>
      </c>
    </row>
    <row r="294" spans="1:124" ht="12.75" customHeight="1" x14ac:dyDescent="0.2">
      <c r="A294" s="78">
        <v>2</v>
      </c>
      <c r="B294" s="65" t="s">
        <v>339</v>
      </c>
      <c r="C294" s="78" t="s">
        <v>340</v>
      </c>
      <c r="D294" s="78" t="s">
        <v>168</v>
      </c>
      <c r="E294" s="89" t="s">
        <v>61</v>
      </c>
      <c r="F294" s="89"/>
      <c r="G294" s="89" t="s">
        <v>114</v>
      </c>
      <c r="H294" s="137" t="s">
        <v>1100</v>
      </c>
      <c r="I294" s="89">
        <v>4</v>
      </c>
      <c r="J294" s="91">
        <v>3</v>
      </c>
      <c r="K294" s="29">
        <v>2138.1</v>
      </c>
      <c r="L294" s="29">
        <v>1995.2</v>
      </c>
      <c r="M294" s="29">
        <v>0</v>
      </c>
      <c r="N294" s="30">
        <v>41</v>
      </c>
      <c r="O294" s="213">
        <v>38818629.938471481</v>
      </c>
      <c r="P294" s="94">
        <v>0</v>
      </c>
      <c r="Q294" s="94">
        <v>0</v>
      </c>
      <c r="R294" s="94">
        <f>O294</f>
        <v>38818629.938471481</v>
      </c>
      <c r="S294" s="151">
        <f>R294/L294</f>
        <v>19456.009391776002</v>
      </c>
      <c r="T294" s="256">
        <f>S294*102%</f>
        <v>19845.129579611523</v>
      </c>
    </row>
    <row r="295" spans="1:124" ht="12.75" customHeight="1" x14ac:dyDescent="0.2">
      <c r="A295" s="78">
        <v>3</v>
      </c>
      <c r="B295" s="65" t="s">
        <v>343</v>
      </c>
      <c r="C295" s="78" t="s">
        <v>344</v>
      </c>
      <c r="D295" s="78" t="s">
        <v>168</v>
      </c>
      <c r="E295" s="89" t="s">
        <v>62</v>
      </c>
      <c r="F295" s="89"/>
      <c r="G295" s="89" t="s">
        <v>114</v>
      </c>
      <c r="H295" s="88" t="s">
        <v>1102</v>
      </c>
      <c r="I295" s="89">
        <v>2</v>
      </c>
      <c r="J295" s="91">
        <v>1</v>
      </c>
      <c r="K295" s="29">
        <v>356.2</v>
      </c>
      <c r="L295" s="29">
        <v>326.10000000000002</v>
      </c>
      <c r="M295" s="29">
        <v>0</v>
      </c>
      <c r="N295" s="95">
        <v>10</v>
      </c>
      <c r="O295" s="213">
        <v>6115067.2561225872</v>
      </c>
      <c r="P295" s="94">
        <v>0</v>
      </c>
      <c r="Q295" s="94">
        <v>0</v>
      </c>
      <c r="R295" s="94">
        <f>O295</f>
        <v>6115067.2561225872</v>
      </c>
      <c r="S295" s="151">
        <f>R295/L295</f>
        <v>18752.122833862577</v>
      </c>
      <c r="T295" s="256">
        <f>S295*102%</f>
        <v>19127.16529053983</v>
      </c>
    </row>
    <row r="296" spans="1:124" ht="12.75" customHeight="1" x14ac:dyDescent="0.2">
      <c r="A296" s="78">
        <v>4</v>
      </c>
      <c r="B296" s="65" t="s">
        <v>337</v>
      </c>
      <c r="C296" s="78" t="s">
        <v>338</v>
      </c>
      <c r="D296" s="78" t="s">
        <v>168</v>
      </c>
      <c r="E296" s="89" t="s">
        <v>62</v>
      </c>
      <c r="F296" s="89"/>
      <c r="G296" s="89" t="s">
        <v>114</v>
      </c>
      <c r="H296" s="137" t="s">
        <v>1100</v>
      </c>
      <c r="I296" s="89">
        <v>2</v>
      </c>
      <c r="J296" s="91">
        <v>3</v>
      </c>
      <c r="K296" s="29">
        <v>565.9</v>
      </c>
      <c r="L296" s="29">
        <v>506.1</v>
      </c>
      <c r="M296" s="29">
        <v>0</v>
      </c>
      <c r="N296" s="30">
        <v>12</v>
      </c>
      <c r="O296" s="213">
        <v>10274291.512174834</v>
      </c>
      <c r="P296" s="94">
        <v>0</v>
      </c>
      <c r="Q296" s="94">
        <v>0</v>
      </c>
      <c r="R296" s="94">
        <f>O296</f>
        <v>10274291.512174834</v>
      </c>
      <c r="S296" s="151">
        <f>R296/L296</f>
        <v>20300.911899179675</v>
      </c>
      <c r="T296" s="256">
        <f>S296*102%</f>
        <v>20706.930137163268</v>
      </c>
    </row>
    <row r="297" spans="1:124" ht="12.75" customHeight="1" x14ac:dyDescent="0.2">
      <c r="A297" s="78">
        <v>5</v>
      </c>
      <c r="B297" s="65" t="s">
        <v>335</v>
      </c>
      <c r="C297" s="78" t="s">
        <v>336</v>
      </c>
      <c r="D297" s="78" t="s">
        <v>168</v>
      </c>
      <c r="E297" s="89" t="s">
        <v>61</v>
      </c>
      <c r="F297" s="89"/>
      <c r="G297" s="89" t="s">
        <v>114</v>
      </c>
      <c r="H297" s="137" t="s">
        <v>1100</v>
      </c>
      <c r="I297" s="89">
        <v>5</v>
      </c>
      <c r="J297" s="91">
        <v>2</v>
      </c>
      <c r="K297" s="29">
        <v>3510.5</v>
      </c>
      <c r="L297" s="29">
        <v>2030.1</v>
      </c>
      <c r="M297" s="29">
        <v>0</v>
      </c>
      <c r="N297" s="30">
        <v>138</v>
      </c>
      <c r="O297" s="213">
        <v>42327248.787496664</v>
      </c>
      <c r="P297" s="94">
        <v>0</v>
      </c>
      <c r="Q297" s="94">
        <v>0</v>
      </c>
      <c r="R297" s="94">
        <f>O297</f>
        <v>42327248.787496664</v>
      </c>
      <c r="S297" s="151">
        <f>R297/L297</f>
        <v>20849.834386235489</v>
      </c>
      <c r="T297" s="256">
        <f>S297*102%</f>
        <v>21266.831073960198</v>
      </c>
    </row>
    <row r="298" spans="1:124" s="47" customFormat="1" ht="12.75" customHeight="1" x14ac:dyDescent="0.2">
      <c r="A298" s="237"/>
      <c r="B298" s="250"/>
      <c r="C298" s="237"/>
      <c r="D298" s="237"/>
      <c r="E298" s="125"/>
      <c r="F298" s="261"/>
      <c r="G298" s="125"/>
      <c r="H298" s="128"/>
      <c r="I298" s="125"/>
      <c r="J298" s="130"/>
      <c r="K298" s="132"/>
      <c r="L298" s="132"/>
      <c r="M298" s="132"/>
      <c r="N298" s="132"/>
      <c r="O298" s="274"/>
      <c r="P298" s="250"/>
      <c r="Q298" s="250"/>
      <c r="R298" s="250"/>
      <c r="S298" s="250"/>
      <c r="T298" s="250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259"/>
      <c r="AW298" s="259"/>
      <c r="AX298" s="259"/>
      <c r="AY298" s="259"/>
      <c r="AZ298" s="259"/>
      <c r="BA298" s="259"/>
      <c r="BB298" s="259"/>
      <c r="BC298" s="259"/>
      <c r="BD298" s="259"/>
      <c r="BE298" s="259"/>
      <c r="BF298" s="259"/>
      <c r="BG298" s="259"/>
      <c r="BH298" s="259"/>
      <c r="BI298" s="259"/>
      <c r="BJ298" s="259"/>
      <c r="BK298" s="259"/>
      <c r="BL298" s="259"/>
      <c r="BM298" s="259"/>
      <c r="BN298" s="259"/>
      <c r="BO298" s="259"/>
      <c r="BP298" s="259"/>
      <c r="BQ298" s="259"/>
      <c r="BR298" s="259"/>
      <c r="BS298" s="259"/>
      <c r="BT298" s="259"/>
      <c r="BU298" s="259"/>
      <c r="BV298" s="259"/>
      <c r="BW298" s="259"/>
      <c r="BX298" s="259"/>
      <c r="BY298" s="259"/>
      <c r="BZ298" s="259"/>
      <c r="CA298" s="259"/>
      <c r="CB298" s="259"/>
      <c r="CC298" s="259"/>
      <c r="CD298" s="259"/>
      <c r="CE298" s="259"/>
      <c r="CF298" s="259"/>
      <c r="CG298" s="259"/>
      <c r="CH298" s="259"/>
      <c r="CI298" s="259"/>
      <c r="CJ298" s="259"/>
      <c r="CK298" s="259"/>
      <c r="CL298" s="259"/>
      <c r="CM298" s="259"/>
      <c r="CN298" s="259"/>
      <c r="CO298" s="259"/>
      <c r="CP298" s="259"/>
      <c r="CQ298" s="259"/>
      <c r="CR298" s="259"/>
      <c r="CS298" s="259"/>
      <c r="CT298" s="259"/>
      <c r="CU298" s="259"/>
      <c r="CV298" s="259"/>
      <c r="CW298" s="259"/>
      <c r="CX298" s="259"/>
      <c r="CY298" s="259"/>
      <c r="CZ298" s="259"/>
      <c r="DA298" s="259"/>
      <c r="DB298" s="259"/>
      <c r="DC298" s="259"/>
      <c r="DD298" s="259"/>
      <c r="DE298" s="259"/>
      <c r="DF298" s="259"/>
      <c r="DG298" s="259"/>
      <c r="DH298" s="259"/>
      <c r="DI298" s="259"/>
      <c r="DJ298" s="259"/>
      <c r="DK298" s="259"/>
      <c r="DL298" s="259"/>
      <c r="DM298" s="259"/>
      <c r="DN298" s="259"/>
      <c r="DO298" s="259"/>
      <c r="DP298" s="259"/>
      <c r="DQ298" s="259"/>
      <c r="DR298" s="259"/>
      <c r="DS298" s="259"/>
      <c r="DT298" s="259"/>
    </row>
    <row r="299" spans="1:124" ht="12.75" customHeight="1" x14ac:dyDescent="0.2">
      <c r="A299" s="78">
        <v>1</v>
      </c>
      <c r="B299" s="65" t="s">
        <v>652</v>
      </c>
      <c r="C299" s="78" t="s">
        <v>653</v>
      </c>
      <c r="D299" s="78" t="s">
        <v>174</v>
      </c>
      <c r="E299" s="89" t="s">
        <v>58</v>
      </c>
      <c r="F299" s="89"/>
      <c r="G299" s="89" t="s">
        <v>114</v>
      </c>
      <c r="H299" s="137" t="s">
        <v>1100</v>
      </c>
      <c r="I299" s="89">
        <v>4</v>
      </c>
      <c r="J299" s="91">
        <v>3</v>
      </c>
      <c r="K299" s="29">
        <v>2163.1</v>
      </c>
      <c r="L299" s="29">
        <v>2017.9</v>
      </c>
      <c r="M299" s="29">
        <v>0</v>
      </c>
      <c r="N299" s="30">
        <v>39</v>
      </c>
      <c r="O299" s="213">
        <v>39272521.593895353</v>
      </c>
      <c r="P299" s="94">
        <v>0</v>
      </c>
      <c r="Q299" s="94">
        <v>0</v>
      </c>
      <c r="R299" s="94">
        <f t="shared" ref="R299:R310" si="32">O299</f>
        <v>39272521.593895353</v>
      </c>
      <c r="S299" s="151">
        <f t="shared" ref="S299:S310" si="33">R299/L299</f>
        <v>19462.0752236956</v>
      </c>
      <c r="T299" s="256">
        <f t="shared" ref="T299:T310" si="34">S299*102%</f>
        <v>19851.316728169513</v>
      </c>
    </row>
    <row r="300" spans="1:124" ht="12.75" customHeight="1" x14ac:dyDescent="0.2">
      <c r="A300" s="78">
        <f>A299+1</f>
        <v>2</v>
      </c>
      <c r="B300" s="65" t="s">
        <v>642</v>
      </c>
      <c r="C300" s="78" t="s">
        <v>643</v>
      </c>
      <c r="D300" s="78" t="s">
        <v>174</v>
      </c>
      <c r="E300" s="89" t="s">
        <v>61</v>
      </c>
      <c r="F300" s="89"/>
      <c r="G300" s="89" t="s">
        <v>114</v>
      </c>
      <c r="H300" s="88" t="s">
        <v>1101</v>
      </c>
      <c r="I300" s="89">
        <v>5</v>
      </c>
      <c r="J300" s="91">
        <v>2</v>
      </c>
      <c r="K300" s="29">
        <v>1749.7</v>
      </c>
      <c r="L300" s="29">
        <v>1624.5</v>
      </c>
      <c r="M300" s="29">
        <v>0</v>
      </c>
      <c r="N300" s="30">
        <v>40</v>
      </c>
      <c r="O300" s="213">
        <v>21099171.593319628</v>
      </c>
      <c r="P300" s="94">
        <v>0</v>
      </c>
      <c r="Q300" s="94">
        <v>0</v>
      </c>
      <c r="R300" s="94">
        <f t="shared" si="32"/>
        <v>21099171.593319628</v>
      </c>
      <c r="S300" s="151">
        <f t="shared" si="33"/>
        <v>12988.101934945909</v>
      </c>
      <c r="T300" s="256">
        <f t="shared" si="34"/>
        <v>13247.863973644828</v>
      </c>
    </row>
    <row r="301" spans="1:124" ht="12.75" customHeight="1" x14ac:dyDescent="0.2">
      <c r="A301" s="78">
        <f t="shared" ref="A301:A310" si="35">A300+1</f>
        <v>3</v>
      </c>
      <c r="B301" s="65" t="s">
        <v>644</v>
      </c>
      <c r="C301" s="78" t="s">
        <v>645</v>
      </c>
      <c r="D301" s="78" t="s">
        <v>174</v>
      </c>
      <c r="E301" s="89" t="s">
        <v>49</v>
      </c>
      <c r="F301" s="89"/>
      <c r="G301" s="89" t="s">
        <v>114</v>
      </c>
      <c r="H301" s="137" t="s">
        <v>1100</v>
      </c>
      <c r="I301" s="89">
        <v>5</v>
      </c>
      <c r="J301" s="91">
        <v>3</v>
      </c>
      <c r="K301" s="29">
        <v>2678.9</v>
      </c>
      <c r="L301" s="29">
        <v>2492.6</v>
      </c>
      <c r="M301" s="29">
        <v>0</v>
      </c>
      <c r="N301" s="30">
        <v>56</v>
      </c>
      <c r="O301" s="213">
        <v>32742007.114724118</v>
      </c>
      <c r="P301" s="94">
        <v>0</v>
      </c>
      <c r="Q301" s="94">
        <v>0</v>
      </c>
      <c r="R301" s="94">
        <f t="shared" si="32"/>
        <v>32742007.114724118</v>
      </c>
      <c r="S301" s="151">
        <f t="shared" si="33"/>
        <v>13135.68447192655</v>
      </c>
      <c r="T301" s="256">
        <f t="shared" si="34"/>
        <v>13398.398161365081</v>
      </c>
    </row>
    <row r="302" spans="1:124" ht="12.75" customHeight="1" x14ac:dyDescent="0.2">
      <c r="A302" s="78">
        <f t="shared" si="35"/>
        <v>4</v>
      </c>
      <c r="B302" s="65" t="s">
        <v>656</v>
      </c>
      <c r="C302" s="78" t="s">
        <v>657</v>
      </c>
      <c r="D302" s="78" t="s">
        <v>174</v>
      </c>
      <c r="E302" s="89" t="s">
        <v>60</v>
      </c>
      <c r="F302" s="89"/>
      <c r="G302" s="89" t="s">
        <v>114</v>
      </c>
      <c r="H302" s="137" t="s">
        <v>1100</v>
      </c>
      <c r="I302" s="89">
        <v>3</v>
      </c>
      <c r="J302" s="91">
        <v>3</v>
      </c>
      <c r="K302" s="29">
        <v>1629</v>
      </c>
      <c r="L302" s="29">
        <v>1518.5</v>
      </c>
      <c r="M302" s="29">
        <v>0</v>
      </c>
      <c r="N302" s="30">
        <v>36</v>
      </c>
      <c r="O302" s="213">
        <v>29575580.267419696</v>
      </c>
      <c r="P302" s="94">
        <v>0</v>
      </c>
      <c r="Q302" s="94">
        <v>0</v>
      </c>
      <c r="R302" s="94">
        <f t="shared" si="32"/>
        <v>29575580.267419696</v>
      </c>
      <c r="S302" s="151">
        <f t="shared" si="33"/>
        <v>19476.83916194909</v>
      </c>
      <c r="T302" s="256">
        <f t="shared" si="34"/>
        <v>19866.375945188072</v>
      </c>
    </row>
    <row r="303" spans="1:124" ht="12.75" customHeight="1" x14ac:dyDescent="0.2">
      <c r="A303" s="78">
        <f t="shared" si="35"/>
        <v>5</v>
      </c>
      <c r="B303" s="65" t="s">
        <v>636</v>
      </c>
      <c r="C303" s="78" t="s">
        <v>637</v>
      </c>
      <c r="D303" s="78" t="s">
        <v>174</v>
      </c>
      <c r="E303" s="89" t="s">
        <v>44</v>
      </c>
      <c r="F303" s="89"/>
      <c r="G303" s="89" t="s">
        <v>114</v>
      </c>
      <c r="H303" s="137" t="s">
        <v>1100</v>
      </c>
      <c r="I303" s="89">
        <v>4</v>
      </c>
      <c r="J303" s="91">
        <v>3</v>
      </c>
      <c r="K303" s="29">
        <v>2565.3000000000002</v>
      </c>
      <c r="L303" s="29">
        <v>1527.9</v>
      </c>
      <c r="M303" s="29">
        <v>0</v>
      </c>
      <c r="N303" s="30">
        <v>40</v>
      </c>
      <c r="O303" s="213">
        <v>46574730.546354659</v>
      </c>
      <c r="P303" s="94">
        <v>0</v>
      </c>
      <c r="Q303" s="94">
        <v>0</v>
      </c>
      <c r="R303" s="94">
        <f t="shared" si="32"/>
        <v>46574730.546354659</v>
      </c>
      <c r="S303" s="151">
        <f t="shared" si="33"/>
        <v>30482.839548631884</v>
      </c>
      <c r="T303" s="256">
        <f t="shared" si="34"/>
        <v>31092.496339604524</v>
      </c>
    </row>
    <row r="304" spans="1:124" ht="12.75" customHeight="1" x14ac:dyDescent="0.2">
      <c r="A304" s="78">
        <f t="shared" si="35"/>
        <v>6</v>
      </c>
      <c r="B304" s="65" t="s">
        <v>664</v>
      </c>
      <c r="C304" s="78" t="s">
        <v>665</v>
      </c>
      <c r="D304" s="78" t="s">
        <v>174</v>
      </c>
      <c r="E304" s="89" t="s">
        <v>49</v>
      </c>
      <c r="F304" s="89"/>
      <c r="G304" s="89" t="s">
        <v>114</v>
      </c>
      <c r="H304" s="88" t="s">
        <v>1101</v>
      </c>
      <c r="I304" s="89">
        <v>2</v>
      </c>
      <c r="J304" s="91">
        <v>3</v>
      </c>
      <c r="K304" s="29">
        <v>1073.7</v>
      </c>
      <c r="L304" s="29">
        <v>1002.7</v>
      </c>
      <c r="M304" s="29">
        <v>0</v>
      </c>
      <c r="N304" s="30">
        <v>24</v>
      </c>
      <c r="O304" s="213">
        <v>18733726.512410603</v>
      </c>
      <c r="P304" s="94">
        <v>0</v>
      </c>
      <c r="Q304" s="94">
        <v>0</v>
      </c>
      <c r="R304" s="94">
        <f t="shared" si="32"/>
        <v>18733726.512410603</v>
      </c>
      <c r="S304" s="151">
        <f t="shared" si="33"/>
        <v>18683.281651950336</v>
      </c>
      <c r="T304" s="256">
        <f t="shared" si="34"/>
        <v>19056.947284989343</v>
      </c>
    </row>
    <row r="305" spans="1:124" ht="12.75" customHeight="1" x14ac:dyDescent="0.2">
      <c r="A305" s="78">
        <f t="shared" si="35"/>
        <v>7</v>
      </c>
      <c r="B305" s="65" t="s">
        <v>638</v>
      </c>
      <c r="C305" s="78" t="s">
        <v>639</v>
      </c>
      <c r="D305" s="78" t="s">
        <v>174</v>
      </c>
      <c r="E305" s="89" t="s">
        <v>58</v>
      </c>
      <c r="F305" s="89"/>
      <c r="G305" s="89" t="s">
        <v>114</v>
      </c>
      <c r="H305" s="137" t="s">
        <v>1100</v>
      </c>
      <c r="I305" s="89">
        <v>3</v>
      </c>
      <c r="J305" s="91">
        <v>3</v>
      </c>
      <c r="K305" s="29">
        <v>1897.1</v>
      </c>
      <c r="L305" s="29">
        <v>1752.5</v>
      </c>
      <c r="M305" s="29">
        <v>0</v>
      </c>
      <c r="N305" s="30">
        <v>44</v>
      </c>
      <c r="O305" s="213">
        <v>34443114.380185336</v>
      </c>
      <c r="P305" s="94">
        <v>0</v>
      </c>
      <c r="Q305" s="94">
        <v>0</v>
      </c>
      <c r="R305" s="94">
        <f t="shared" si="32"/>
        <v>34443114.380185336</v>
      </c>
      <c r="S305" s="151">
        <f t="shared" si="33"/>
        <v>19653.702927352544</v>
      </c>
      <c r="T305" s="256">
        <f t="shared" si="34"/>
        <v>20046.776985899596</v>
      </c>
    </row>
    <row r="306" spans="1:124" ht="12.75" customHeight="1" x14ac:dyDescent="0.2">
      <c r="A306" s="78">
        <f t="shared" si="35"/>
        <v>8</v>
      </c>
      <c r="B306" s="65" t="s">
        <v>654</v>
      </c>
      <c r="C306" s="78" t="s">
        <v>655</v>
      </c>
      <c r="D306" s="78" t="s">
        <v>174</v>
      </c>
      <c r="E306" s="89" t="s">
        <v>44</v>
      </c>
      <c r="F306" s="89"/>
      <c r="G306" s="89" t="s">
        <v>114</v>
      </c>
      <c r="H306" s="137" t="s">
        <v>1100</v>
      </c>
      <c r="I306" s="89">
        <v>4</v>
      </c>
      <c r="J306" s="91">
        <v>3</v>
      </c>
      <c r="K306" s="29">
        <v>2167.6</v>
      </c>
      <c r="L306" s="29">
        <v>2022.1</v>
      </c>
      <c r="M306" s="29">
        <v>0</v>
      </c>
      <c r="N306" s="30">
        <v>48</v>
      </c>
      <c r="O306" s="213">
        <v>39354222.091871656</v>
      </c>
      <c r="P306" s="94">
        <v>0</v>
      </c>
      <c r="Q306" s="94">
        <v>0</v>
      </c>
      <c r="R306" s="94">
        <f t="shared" si="32"/>
        <v>39354222.091871656</v>
      </c>
      <c r="S306" s="151">
        <f t="shared" si="33"/>
        <v>19462.055334489716</v>
      </c>
      <c r="T306" s="256">
        <f t="shared" si="34"/>
        <v>19851.296441179511</v>
      </c>
    </row>
    <row r="307" spans="1:124" ht="12.75" customHeight="1" x14ac:dyDescent="0.2">
      <c r="A307" s="78">
        <f t="shared" si="35"/>
        <v>9</v>
      </c>
      <c r="B307" s="65" t="s">
        <v>662</v>
      </c>
      <c r="C307" s="78" t="s">
        <v>663</v>
      </c>
      <c r="D307" s="78" t="s">
        <v>174</v>
      </c>
      <c r="E307" s="89" t="s">
        <v>49</v>
      </c>
      <c r="F307" s="89"/>
      <c r="G307" s="89" t="s">
        <v>114</v>
      </c>
      <c r="H307" s="88" t="s">
        <v>1101</v>
      </c>
      <c r="I307" s="89">
        <v>2</v>
      </c>
      <c r="J307" s="91">
        <v>2</v>
      </c>
      <c r="K307" s="29">
        <v>530.4</v>
      </c>
      <c r="L307" s="29">
        <v>468.5</v>
      </c>
      <c r="M307" s="29">
        <v>0</v>
      </c>
      <c r="N307" s="30">
        <v>12</v>
      </c>
      <c r="O307" s="213">
        <v>9254324.8041190114</v>
      </c>
      <c r="P307" s="94">
        <v>0</v>
      </c>
      <c r="Q307" s="94">
        <v>0</v>
      </c>
      <c r="R307" s="94">
        <f t="shared" si="32"/>
        <v>9254324.8041190114</v>
      </c>
      <c r="S307" s="151">
        <f t="shared" si="33"/>
        <v>19753.09456588903</v>
      </c>
      <c r="T307" s="256">
        <f t="shared" si="34"/>
        <v>20148.156457206813</v>
      </c>
    </row>
    <row r="308" spans="1:124" ht="12.75" customHeight="1" x14ac:dyDescent="0.2">
      <c r="A308" s="78">
        <f t="shared" si="35"/>
        <v>10</v>
      </c>
      <c r="B308" s="65" t="s">
        <v>660</v>
      </c>
      <c r="C308" s="78" t="s">
        <v>661</v>
      </c>
      <c r="D308" s="78" t="s">
        <v>174</v>
      </c>
      <c r="E308" s="89" t="s">
        <v>61</v>
      </c>
      <c r="F308" s="89"/>
      <c r="G308" s="89" t="s">
        <v>114</v>
      </c>
      <c r="H308" s="137" t="s">
        <v>1100</v>
      </c>
      <c r="I308" s="89">
        <v>4</v>
      </c>
      <c r="J308" s="91">
        <v>2</v>
      </c>
      <c r="K308" s="29">
        <v>1356.3</v>
      </c>
      <c r="L308" s="29">
        <v>1188.5999999999999</v>
      </c>
      <c r="M308" s="29">
        <v>0</v>
      </c>
      <c r="N308" s="30">
        <v>30</v>
      </c>
      <c r="O308" s="213">
        <v>24624530.090056065</v>
      </c>
      <c r="P308" s="94">
        <v>0</v>
      </c>
      <c r="Q308" s="94">
        <v>0</v>
      </c>
      <c r="R308" s="94">
        <f t="shared" si="32"/>
        <v>24624530.090056065</v>
      </c>
      <c r="S308" s="151">
        <f t="shared" si="33"/>
        <v>20717.255670583938</v>
      </c>
      <c r="T308" s="256">
        <f t="shared" si="34"/>
        <v>21131.600783995618</v>
      </c>
    </row>
    <row r="309" spans="1:124" ht="12.75" customHeight="1" x14ac:dyDescent="0.2">
      <c r="A309" s="78">
        <f t="shared" si="35"/>
        <v>11</v>
      </c>
      <c r="B309" s="65" t="s">
        <v>658</v>
      </c>
      <c r="C309" s="78" t="s">
        <v>659</v>
      </c>
      <c r="D309" s="78" t="s">
        <v>174</v>
      </c>
      <c r="E309" s="89" t="s">
        <v>62</v>
      </c>
      <c r="F309" s="89"/>
      <c r="G309" s="89" t="s">
        <v>114</v>
      </c>
      <c r="H309" s="137" t="s">
        <v>1100</v>
      </c>
      <c r="I309" s="89">
        <v>4</v>
      </c>
      <c r="J309" s="91">
        <v>2</v>
      </c>
      <c r="K309" s="29">
        <v>1363</v>
      </c>
      <c r="L309" s="29">
        <v>1195.7</v>
      </c>
      <c r="M309" s="29">
        <v>0</v>
      </c>
      <c r="N309" s="30">
        <v>31</v>
      </c>
      <c r="O309" s="213">
        <v>24746173.053709663</v>
      </c>
      <c r="P309" s="94">
        <v>0</v>
      </c>
      <c r="Q309" s="94">
        <v>0</v>
      </c>
      <c r="R309" s="94">
        <f t="shared" si="32"/>
        <v>24746173.053709663</v>
      </c>
      <c r="S309" s="151">
        <f t="shared" si="33"/>
        <v>20695.971442426748</v>
      </c>
      <c r="T309" s="256">
        <f t="shared" si="34"/>
        <v>21109.890871275282</v>
      </c>
    </row>
    <row r="310" spans="1:124" ht="12.75" customHeight="1" x14ac:dyDescent="0.2">
      <c r="A310" s="78">
        <f t="shared" si="35"/>
        <v>12</v>
      </c>
      <c r="B310" s="65" t="s">
        <v>626</v>
      </c>
      <c r="C310" s="78" t="s">
        <v>627</v>
      </c>
      <c r="D310" s="78" t="s">
        <v>174</v>
      </c>
      <c r="E310" s="89" t="s">
        <v>44</v>
      </c>
      <c r="F310" s="89"/>
      <c r="G310" s="89" t="s">
        <v>114</v>
      </c>
      <c r="H310" s="88" t="s">
        <v>1101</v>
      </c>
      <c r="I310" s="89">
        <v>2</v>
      </c>
      <c r="J310" s="91">
        <v>1</v>
      </c>
      <c r="K310" s="29">
        <v>339.1</v>
      </c>
      <c r="L310" s="29">
        <v>286.60000000000002</v>
      </c>
      <c r="M310" s="29">
        <v>0</v>
      </c>
      <c r="N310" s="30">
        <v>8</v>
      </c>
      <c r="O310" s="213">
        <v>4173305.2039078213</v>
      </c>
      <c r="P310" s="94">
        <v>0</v>
      </c>
      <c r="Q310" s="94">
        <v>0</v>
      </c>
      <c r="R310" s="94">
        <f t="shared" si="32"/>
        <v>4173305.2039078213</v>
      </c>
      <c r="S310" s="151">
        <f t="shared" si="33"/>
        <v>14561.427787536011</v>
      </c>
      <c r="T310" s="256">
        <f t="shared" si="34"/>
        <v>14852.656343286731</v>
      </c>
    </row>
    <row r="311" spans="1:124" s="47" customFormat="1" ht="12.75" customHeight="1" x14ac:dyDescent="0.2">
      <c r="A311" s="237"/>
      <c r="B311" s="250"/>
      <c r="C311" s="237"/>
      <c r="D311" s="237"/>
      <c r="E311" s="125"/>
      <c r="F311" s="261"/>
      <c r="G311" s="125"/>
      <c r="H311" s="128"/>
      <c r="I311" s="125"/>
      <c r="J311" s="130"/>
      <c r="K311" s="132"/>
      <c r="L311" s="132"/>
      <c r="M311" s="132"/>
      <c r="N311" s="132"/>
      <c r="O311" s="274"/>
      <c r="P311" s="250"/>
      <c r="Q311" s="250"/>
      <c r="R311" s="250"/>
      <c r="S311" s="250"/>
      <c r="T311" s="250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259"/>
      <c r="AW311" s="259"/>
      <c r="AX311" s="259"/>
      <c r="AY311" s="259"/>
      <c r="AZ311" s="259"/>
      <c r="BA311" s="259"/>
      <c r="BB311" s="259"/>
      <c r="BC311" s="259"/>
      <c r="BD311" s="259"/>
      <c r="BE311" s="259"/>
      <c r="BF311" s="259"/>
      <c r="BG311" s="259"/>
      <c r="BH311" s="259"/>
      <c r="BI311" s="259"/>
      <c r="BJ311" s="259"/>
      <c r="BK311" s="259"/>
      <c r="BL311" s="259"/>
      <c r="BM311" s="259"/>
      <c r="BN311" s="259"/>
      <c r="BO311" s="259"/>
      <c r="BP311" s="259"/>
      <c r="BQ311" s="259"/>
      <c r="BR311" s="259"/>
      <c r="BS311" s="259"/>
      <c r="BT311" s="259"/>
      <c r="BU311" s="259"/>
      <c r="BV311" s="259"/>
      <c r="BW311" s="259"/>
      <c r="BX311" s="259"/>
      <c r="BY311" s="259"/>
      <c r="BZ311" s="259"/>
      <c r="CA311" s="259"/>
      <c r="CB311" s="259"/>
      <c r="CC311" s="259"/>
      <c r="CD311" s="259"/>
      <c r="CE311" s="259"/>
      <c r="CF311" s="259"/>
      <c r="CG311" s="259"/>
      <c r="CH311" s="259"/>
      <c r="CI311" s="259"/>
      <c r="CJ311" s="259"/>
      <c r="CK311" s="259"/>
      <c r="CL311" s="259"/>
      <c r="CM311" s="259"/>
      <c r="CN311" s="259"/>
      <c r="CO311" s="259"/>
      <c r="CP311" s="259"/>
      <c r="CQ311" s="259"/>
      <c r="CR311" s="259"/>
      <c r="CS311" s="259"/>
      <c r="CT311" s="259"/>
      <c r="CU311" s="259"/>
      <c r="CV311" s="259"/>
      <c r="CW311" s="259"/>
      <c r="CX311" s="259"/>
      <c r="CY311" s="259"/>
      <c r="CZ311" s="259"/>
      <c r="DA311" s="259"/>
      <c r="DB311" s="259"/>
      <c r="DC311" s="259"/>
      <c r="DD311" s="259"/>
      <c r="DE311" s="259"/>
      <c r="DF311" s="259"/>
      <c r="DG311" s="259"/>
      <c r="DH311" s="259"/>
      <c r="DI311" s="259"/>
      <c r="DJ311" s="259"/>
      <c r="DK311" s="259"/>
      <c r="DL311" s="259"/>
      <c r="DM311" s="259"/>
      <c r="DN311" s="259"/>
      <c r="DO311" s="259"/>
      <c r="DP311" s="259"/>
      <c r="DQ311" s="259"/>
      <c r="DR311" s="259"/>
      <c r="DS311" s="259"/>
      <c r="DT311" s="259"/>
    </row>
    <row r="312" spans="1:124" ht="12.75" customHeight="1" x14ac:dyDescent="0.2">
      <c r="A312" s="78">
        <v>1</v>
      </c>
      <c r="B312" s="65" t="s">
        <v>1005</v>
      </c>
      <c r="C312" s="78" t="s">
        <v>1006</v>
      </c>
      <c r="D312" s="78" t="s">
        <v>172</v>
      </c>
      <c r="E312" s="97" t="s">
        <v>60</v>
      </c>
      <c r="F312" s="97"/>
      <c r="G312" s="89" t="s">
        <v>114</v>
      </c>
      <c r="H312" s="137" t="s">
        <v>1100</v>
      </c>
      <c r="I312" s="97">
        <v>4</v>
      </c>
      <c r="J312" s="123">
        <v>3</v>
      </c>
      <c r="K312" s="94">
        <v>1612.3</v>
      </c>
      <c r="L312" s="94">
        <v>1468.05</v>
      </c>
      <c r="M312" s="29">
        <v>0</v>
      </c>
      <c r="N312" s="124">
        <v>48</v>
      </c>
      <c r="O312" s="213">
        <v>29272380.641596545</v>
      </c>
      <c r="P312" s="94">
        <v>0</v>
      </c>
      <c r="Q312" s="94">
        <v>0</v>
      </c>
      <c r="R312" s="94">
        <f>O312</f>
        <v>29272380.641596545</v>
      </c>
      <c r="S312" s="151">
        <f>R312/L312</f>
        <v>19939.634645684102</v>
      </c>
      <c r="T312" s="256">
        <f>S312*102%</f>
        <v>20338.427338597783</v>
      </c>
    </row>
    <row r="313" spans="1:124" ht="12.75" customHeight="1" x14ac:dyDescent="0.2">
      <c r="A313" s="78">
        <v>2</v>
      </c>
      <c r="B313" s="65" t="s">
        <v>1003</v>
      </c>
      <c r="C313" s="78" t="s">
        <v>1004</v>
      </c>
      <c r="D313" s="78" t="s">
        <v>172</v>
      </c>
      <c r="E313" s="97" t="s">
        <v>44</v>
      </c>
      <c r="F313" s="97"/>
      <c r="G313" s="89" t="s">
        <v>114</v>
      </c>
      <c r="H313" s="122" t="s">
        <v>1164</v>
      </c>
      <c r="I313" s="97">
        <v>2</v>
      </c>
      <c r="J313" s="123">
        <v>3</v>
      </c>
      <c r="K313" s="94">
        <v>565.9</v>
      </c>
      <c r="L313" s="94">
        <v>506.1</v>
      </c>
      <c r="M313" s="29">
        <v>0</v>
      </c>
      <c r="N313" s="124">
        <v>13</v>
      </c>
      <c r="O313" s="213">
        <v>11151690.200454088</v>
      </c>
      <c r="P313" s="94">
        <v>0</v>
      </c>
      <c r="Q313" s="94">
        <v>0</v>
      </c>
      <c r="R313" s="94">
        <f>O313</f>
        <v>11151690.200454088</v>
      </c>
      <c r="S313" s="151">
        <f>R313/L313</f>
        <v>22034.558783746466</v>
      </c>
      <c r="T313" s="256">
        <f>S313*102%</f>
        <v>22475.249959421395</v>
      </c>
    </row>
    <row r="314" spans="1:124" ht="12.75" customHeight="1" x14ac:dyDescent="0.2">
      <c r="A314" s="78">
        <v>3</v>
      </c>
      <c r="B314" s="65" t="s">
        <v>1009</v>
      </c>
      <c r="C314" s="78" t="s">
        <v>1010</v>
      </c>
      <c r="D314" s="78" t="s">
        <v>172</v>
      </c>
      <c r="E314" s="97" t="s">
        <v>123</v>
      </c>
      <c r="F314" s="97"/>
      <c r="G314" s="89" t="s">
        <v>114</v>
      </c>
      <c r="H314" s="137" t="s">
        <v>1100</v>
      </c>
      <c r="I314" s="97">
        <v>2</v>
      </c>
      <c r="J314" s="123">
        <v>1</v>
      </c>
      <c r="K314" s="94">
        <v>502.4</v>
      </c>
      <c r="L314" s="94">
        <v>458.4</v>
      </c>
      <c r="M314" s="29">
        <v>0</v>
      </c>
      <c r="N314" s="124">
        <v>8</v>
      </c>
      <c r="O314" s="213">
        <v>9121406.7073981911</v>
      </c>
      <c r="P314" s="94">
        <v>0</v>
      </c>
      <c r="Q314" s="94">
        <v>0</v>
      </c>
      <c r="R314" s="94">
        <f>O314</f>
        <v>9121406.7073981911</v>
      </c>
      <c r="S314" s="151">
        <f>R314/L314</f>
        <v>19898.35669153183</v>
      </c>
      <c r="T314" s="256">
        <f>S314*102%</f>
        <v>20296.323825362466</v>
      </c>
    </row>
    <row r="315" spans="1:124" ht="12.75" customHeight="1" x14ac:dyDescent="0.2">
      <c r="A315" s="78">
        <v>4</v>
      </c>
      <c r="B315" s="65" t="s">
        <v>997</v>
      </c>
      <c r="C315" s="78" t="s">
        <v>998</v>
      </c>
      <c r="D315" s="78" t="s">
        <v>172</v>
      </c>
      <c r="E315" s="97" t="s">
        <v>44</v>
      </c>
      <c r="F315" s="97"/>
      <c r="G315" s="89" t="s">
        <v>114</v>
      </c>
      <c r="H315" s="137" t="s">
        <v>1100</v>
      </c>
      <c r="I315" s="97">
        <v>5</v>
      </c>
      <c r="J315" s="123">
        <v>6</v>
      </c>
      <c r="K315" s="151">
        <v>5429.5</v>
      </c>
      <c r="L315" s="151">
        <v>3753.1</v>
      </c>
      <c r="M315" s="29">
        <v>0</v>
      </c>
      <c r="N315" s="124">
        <v>94</v>
      </c>
      <c r="O315" s="213">
        <v>66360344.779347718</v>
      </c>
      <c r="P315" s="94">
        <v>0</v>
      </c>
      <c r="Q315" s="94">
        <v>0</v>
      </c>
      <c r="R315" s="94">
        <f>O315</f>
        <v>66360344.779347718</v>
      </c>
      <c r="S315" s="151">
        <f>R315/L315</f>
        <v>17681.475254948633</v>
      </c>
      <c r="T315" s="256">
        <f>S315*102%</f>
        <v>18035.104760047605</v>
      </c>
    </row>
    <row r="316" spans="1:124" s="59" customFormat="1" ht="12.75" customHeight="1" x14ac:dyDescent="0.2">
      <c r="A316" s="593" t="s">
        <v>1186</v>
      </c>
      <c r="B316" s="593"/>
      <c r="C316" s="229"/>
      <c r="D316" s="229"/>
      <c r="E316" s="285"/>
      <c r="F316" s="281"/>
      <c r="G316" s="228"/>
      <c r="H316" s="228"/>
      <c r="I316" s="228"/>
      <c r="J316" s="228"/>
      <c r="K316" s="228"/>
      <c r="L316" s="228"/>
      <c r="M316" s="228"/>
      <c r="N316" s="228"/>
      <c r="O316" s="284">
        <f>SUM(O266:O315)</f>
        <v>1272905306.5912549</v>
      </c>
      <c r="P316" s="228"/>
      <c r="Q316" s="228"/>
      <c r="R316" s="228"/>
      <c r="S316" s="228"/>
      <c r="T316" s="228"/>
      <c r="U316" s="71"/>
      <c r="V316" s="71"/>
      <c r="W316" s="71"/>
      <c r="X316" s="71"/>
      <c r="Y316" s="71"/>
      <c r="Z316" s="71"/>
      <c r="AA316" s="71"/>
      <c r="AB316" s="71"/>
      <c r="AC316" s="71"/>
      <c r="AD316" s="71"/>
      <c r="AE316" s="71"/>
      <c r="AF316" s="71"/>
      <c r="AG316" s="71"/>
      <c r="AH316" s="71"/>
      <c r="AI316" s="71"/>
      <c r="AJ316" s="71"/>
      <c r="AK316" s="71"/>
      <c r="AL316" s="71"/>
      <c r="AM316" s="71"/>
      <c r="AN316" s="71"/>
      <c r="AO316" s="71"/>
      <c r="AP316" s="71"/>
      <c r="AQ316" s="71"/>
      <c r="AR316" s="71"/>
      <c r="AS316" s="71"/>
      <c r="AT316" s="71"/>
      <c r="AU316" s="71"/>
      <c r="AV316" s="71"/>
      <c r="AW316" s="71"/>
      <c r="AX316" s="71"/>
      <c r="AY316" s="71"/>
      <c r="AZ316" s="71"/>
      <c r="BA316" s="71"/>
      <c r="BB316" s="71"/>
      <c r="BC316" s="71"/>
      <c r="BD316" s="71"/>
      <c r="BE316" s="71"/>
      <c r="BF316" s="71"/>
      <c r="BG316" s="71"/>
      <c r="BH316" s="71"/>
      <c r="BI316" s="71"/>
      <c r="BJ316" s="71"/>
      <c r="BK316" s="71"/>
      <c r="BL316" s="71"/>
      <c r="BM316" s="71"/>
      <c r="BN316" s="71"/>
      <c r="BO316" s="71"/>
      <c r="BP316" s="71"/>
      <c r="BQ316" s="71"/>
      <c r="BR316" s="71"/>
      <c r="BS316" s="71"/>
      <c r="BT316" s="71"/>
      <c r="BU316" s="71"/>
      <c r="BV316" s="71"/>
      <c r="BW316" s="71"/>
      <c r="BX316" s="71"/>
      <c r="BY316" s="71"/>
      <c r="BZ316" s="71"/>
      <c r="CA316" s="71"/>
      <c r="CB316" s="71"/>
      <c r="CC316" s="71"/>
      <c r="CD316" s="71"/>
      <c r="CE316" s="71"/>
      <c r="CF316" s="71"/>
      <c r="CG316" s="71"/>
      <c r="CH316" s="71"/>
      <c r="CI316" s="71"/>
      <c r="CJ316" s="71"/>
      <c r="CK316" s="71"/>
      <c r="CL316" s="71"/>
      <c r="CM316" s="71"/>
      <c r="CN316" s="71"/>
      <c r="CO316" s="71"/>
      <c r="CP316" s="71"/>
      <c r="CQ316" s="71"/>
      <c r="CR316" s="71"/>
      <c r="CS316" s="71"/>
      <c r="CT316" s="71"/>
      <c r="CU316" s="71"/>
      <c r="CV316" s="71"/>
      <c r="CW316" s="71"/>
      <c r="CX316" s="71"/>
      <c r="CY316" s="71"/>
      <c r="CZ316" s="71"/>
      <c r="DA316" s="71"/>
      <c r="DB316" s="71"/>
      <c r="DC316" s="71"/>
      <c r="DD316" s="71"/>
      <c r="DE316" s="71"/>
      <c r="DF316" s="71"/>
      <c r="DG316" s="71"/>
      <c r="DH316" s="71"/>
      <c r="DI316" s="71"/>
      <c r="DJ316" s="71"/>
      <c r="DK316" s="71"/>
      <c r="DL316" s="71"/>
      <c r="DM316" s="71"/>
      <c r="DN316" s="71"/>
      <c r="DO316" s="71"/>
      <c r="DP316" s="71"/>
      <c r="DQ316" s="71"/>
      <c r="DR316" s="71"/>
      <c r="DS316" s="71"/>
      <c r="DT316" s="71"/>
    </row>
    <row r="317" spans="1:124" ht="12.75" customHeight="1" x14ac:dyDescent="0.2">
      <c r="A317" s="592" t="s">
        <v>72</v>
      </c>
      <c r="B317" s="592"/>
      <c r="C317" s="260"/>
      <c r="D317" s="260"/>
      <c r="E317" s="93"/>
      <c r="F317" s="65"/>
      <c r="G317" s="65"/>
      <c r="H317" s="65"/>
      <c r="I317" s="65"/>
      <c r="J317" s="65"/>
      <c r="K317" s="65"/>
      <c r="L317" s="65"/>
      <c r="M317" s="65"/>
      <c r="N317" s="65"/>
      <c r="O317" s="213"/>
      <c r="P317" s="65"/>
      <c r="Q317" s="65"/>
      <c r="R317" s="65"/>
      <c r="S317" s="65"/>
      <c r="T317" s="65"/>
    </row>
    <row r="318" spans="1:124" x14ac:dyDescent="0.2">
      <c r="A318" s="157">
        <v>1</v>
      </c>
      <c r="B318" s="523" t="s">
        <v>1461</v>
      </c>
      <c r="C318" s="637" t="s">
        <v>1462</v>
      </c>
      <c r="D318" s="375" t="s">
        <v>1231</v>
      </c>
      <c r="E318" s="361" t="s">
        <v>120</v>
      </c>
      <c r="F318" s="370"/>
      <c r="G318" s="102" t="s">
        <v>114</v>
      </c>
      <c r="H318" s="102" t="s">
        <v>104</v>
      </c>
      <c r="I318" s="102">
        <v>2</v>
      </c>
      <c r="J318" s="102">
        <v>2</v>
      </c>
      <c r="K318" s="102">
        <v>539</v>
      </c>
      <c r="L318" s="102">
        <v>498.7</v>
      </c>
      <c r="M318" s="98">
        <v>201.3</v>
      </c>
      <c r="N318" s="98">
        <v>12</v>
      </c>
      <c r="O318" s="103">
        <v>7681537.867726001</v>
      </c>
      <c r="P318" s="45">
        <v>0</v>
      </c>
      <c r="Q318" s="45">
        <v>0</v>
      </c>
      <c r="R318" s="45">
        <f t="shared" ref="R318:R327" si="36">O318</f>
        <v>7681537.867726001</v>
      </c>
      <c r="S318" s="292">
        <f t="shared" ref="S318:S325" si="37">R318/L318</f>
        <v>15403.123857481454</v>
      </c>
      <c r="T318" s="297">
        <v>39373.880000000005</v>
      </c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</row>
    <row r="319" spans="1:124" x14ac:dyDescent="0.2">
      <c r="A319" s="157">
        <f t="shared" ref="A319:A327" si="38">A318+1</f>
        <v>2</v>
      </c>
      <c r="B319" s="523" t="s">
        <v>1463</v>
      </c>
      <c r="C319" s="637" t="s">
        <v>1465</v>
      </c>
      <c r="D319" s="375" t="s">
        <v>1231</v>
      </c>
      <c r="E319" s="361" t="s">
        <v>1464</v>
      </c>
      <c r="F319" s="370"/>
      <c r="G319" s="102" t="s">
        <v>114</v>
      </c>
      <c r="H319" s="102" t="s">
        <v>105</v>
      </c>
      <c r="I319" s="102">
        <v>2</v>
      </c>
      <c r="J319" s="102">
        <v>2</v>
      </c>
      <c r="K319" s="102">
        <v>807.4</v>
      </c>
      <c r="L319" s="102">
        <v>737.1</v>
      </c>
      <c r="M319" s="98">
        <v>555.20000000000005</v>
      </c>
      <c r="N319" s="98">
        <v>16</v>
      </c>
      <c r="O319" s="103">
        <v>10964053.844386</v>
      </c>
      <c r="P319" s="45">
        <v>0</v>
      </c>
      <c r="Q319" s="45">
        <v>0</v>
      </c>
      <c r="R319" s="45">
        <f t="shared" si="36"/>
        <v>10964053.844386</v>
      </c>
      <c r="S319" s="292">
        <f t="shared" si="37"/>
        <v>14874.581256798263</v>
      </c>
      <c r="T319" s="297">
        <v>39373.880000000005</v>
      </c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</row>
    <row r="320" spans="1:124" x14ac:dyDescent="0.2">
      <c r="A320" s="157">
        <f t="shared" si="38"/>
        <v>3</v>
      </c>
      <c r="B320" s="523" t="s">
        <v>1466</v>
      </c>
      <c r="C320" s="637" t="s">
        <v>1467</v>
      </c>
      <c r="D320" s="375" t="s">
        <v>1231</v>
      </c>
      <c r="E320" s="361" t="s">
        <v>119</v>
      </c>
      <c r="F320" s="370"/>
      <c r="G320" s="102" t="s">
        <v>114</v>
      </c>
      <c r="H320" s="102" t="s">
        <v>104</v>
      </c>
      <c r="I320" s="102">
        <v>2</v>
      </c>
      <c r="J320" s="102">
        <v>2</v>
      </c>
      <c r="K320" s="102">
        <v>554</v>
      </c>
      <c r="L320" s="102">
        <v>506.9</v>
      </c>
      <c r="M320" s="98">
        <v>297.2</v>
      </c>
      <c r="N320" s="98">
        <v>12</v>
      </c>
      <c r="O320" s="103">
        <v>7653691.2761019999</v>
      </c>
      <c r="P320" s="45">
        <v>0</v>
      </c>
      <c r="Q320" s="45">
        <v>0</v>
      </c>
      <c r="R320" s="45">
        <f t="shared" si="36"/>
        <v>7653691.2761019999</v>
      </c>
      <c r="S320" s="292">
        <f t="shared" si="37"/>
        <v>15099.016129615309</v>
      </c>
      <c r="T320" s="297">
        <v>39373.880000000005</v>
      </c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</row>
    <row r="321" spans="1:124" x14ac:dyDescent="0.2">
      <c r="A321" s="157">
        <f t="shared" si="38"/>
        <v>4</v>
      </c>
      <c r="B321" s="99" t="s">
        <v>1468</v>
      </c>
      <c r="C321" s="307" t="s">
        <v>1469</v>
      </c>
      <c r="D321" s="102" t="s">
        <v>175</v>
      </c>
      <c r="E321" s="44" t="s">
        <v>128</v>
      </c>
      <c r="F321" s="52"/>
      <c r="G321" s="102" t="s">
        <v>114</v>
      </c>
      <c r="H321" s="102" t="s">
        <v>104</v>
      </c>
      <c r="I321" s="102">
        <v>2</v>
      </c>
      <c r="J321" s="102">
        <v>2</v>
      </c>
      <c r="K321" s="102">
        <v>546.4</v>
      </c>
      <c r="L321" s="102">
        <v>498.7</v>
      </c>
      <c r="M321" s="98">
        <v>359.9</v>
      </c>
      <c r="N321" s="98">
        <v>12</v>
      </c>
      <c r="O321" s="103">
        <v>15174235.445113501</v>
      </c>
      <c r="P321" s="45">
        <v>0</v>
      </c>
      <c r="Q321" s="45">
        <v>0</v>
      </c>
      <c r="R321" s="45">
        <f t="shared" si="36"/>
        <v>15174235.445113501</v>
      </c>
      <c r="S321" s="297">
        <f t="shared" si="37"/>
        <v>30427.582605000003</v>
      </c>
      <c r="T321" s="297">
        <v>39373.880000000005</v>
      </c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</row>
    <row r="322" spans="1:124" x14ac:dyDescent="0.2">
      <c r="A322" s="157">
        <f t="shared" si="38"/>
        <v>5</v>
      </c>
      <c r="B322" s="99" t="s">
        <v>1470</v>
      </c>
      <c r="C322" s="307" t="s">
        <v>1471</v>
      </c>
      <c r="D322" s="102" t="s">
        <v>175</v>
      </c>
      <c r="E322" s="44" t="s">
        <v>132</v>
      </c>
      <c r="F322" s="52"/>
      <c r="G322" s="102" t="s">
        <v>114</v>
      </c>
      <c r="H322" s="102" t="s">
        <v>104</v>
      </c>
      <c r="I322" s="102">
        <v>2</v>
      </c>
      <c r="J322" s="102">
        <v>3</v>
      </c>
      <c r="K322" s="102">
        <v>1442</v>
      </c>
      <c r="L322" s="102">
        <v>829</v>
      </c>
      <c r="M322" s="98">
        <v>829</v>
      </c>
      <c r="N322" s="98">
        <v>20</v>
      </c>
      <c r="O322" s="103">
        <v>30181497.137094997</v>
      </c>
      <c r="P322" s="45">
        <v>0</v>
      </c>
      <c r="Q322" s="45">
        <v>0</v>
      </c>
      <c r="R322" s="45">
        <f t="shared" si="36"/>
        <v>30181497.137094997</v>
      </c>
      <c r="S322" s="292">
        <f t="shared" si="37"/>
        <v>36407.113554999996</v>
      </c>
      <c r="T322" s="297">
        <v>39373.880000000005</v>
      </c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</row>
    <row r="323" spans="1:124" x14ac:dyDescent="0.2">
      <c r="A323" s="157">
        <f t="shared" si="38"/>
        <v>6</v>
      </c>
      <c r="B323" s="99" t="s">
        <v>1472</v>
      </c>
      <c r="C323" s="307" t="s">
        <v>1473</v>
      </c>
      <c r="D323" s="102" t="s">
        <v>175</v>
      </c>
      <c r="E323" s="44" t="s">
        <v>131</v>
      </c>
      <c r="F323" s="52" t="s">
        <v>1675</v>
      </c>
      <c r="G323" s="102" t="s">
        <v>114</v>
      </c>
      <c r="H323" s="102" t="s">
        <v>104</v>
      </c>
      <c r="I323" s="102">
        <v>5</v>
      </c>
      <c r="J323" s="102">
        <v>4</v>
      </c>
      <c r="K323" s="102">
        <v>3819.7</v>
      </c>
      <c r="L323" s="102">
        <v>3819.7</v>
      </c>
      <c r="M323" s="98">
        <v>3159.6</v>
      </c>
      <c r="N323" s="98">
        <v>63</v>
      </c>
      <c r="O323" s="103">
        <v>36685816.984327517</v>
      </c>
      <c r="P323" s="45">
        <v>0</v>
      </c>
      <c r="Q323" s="45">
        <v>0</v>
      </c>
      <c r="R323" s="45">
        <f t="shared" si="36"/>
        <v>36685816.984327517</v>
      </c>
      <c r="S323" s="297">
        <f t="shared" si="37"/>
        <v>9604.3712816000007</v>
      </c>
      <c r="T323" s="297">
        <v>35953.93</v>
      </c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</row>
    <row r="324" spans="1:124" x14ac:dyDescent="0.2">
      <c r="A324" s="157">
        <f t="shared" si="38"/>
        <v>7</v>
      </c>
      <c r="B324" s="99" t="s">
        <v>1474</v>
      </c>
      <c r="C324" s="307" t="s">
        <v>1473</v>
      </c>
      <c r="D324" s="102" t="s">
        <v>175</v>
      </c>
      <c r="E324" s="44" t="s">
        <v>131</v>
      </c>
      <c r="F324" s="52" t="s">
        <v>1675</v>
      </c>
      <c r="G324" s="102" t="s">
        <v>114</v>
      </c>
      <c r="H324" s="102" t="s">
        <v>104</v>
      </c>
      <c r="I324" s="102">
        <v>5</v>
      </c>
      <c r="J324" s="102">
        <v>4</v>
      </c>
      <c r="K324" s="102">
        <v>3630.6</v>
      </c>
      <c r="L324" s="102">
        <v>3484.5</v>
      </c>
      <c r="M324" s="98">
        <v>3063</v>
      </c>
      <c r="N324" s="98">
        <v>74</v>
      </c>
      <c r="O324" s="103">
        <v>33466431.730735201</v>
      </c>
      <c r="P324" s="45">
        <v>0</v>
      </c>
      <c r="Q324" s="45">
        <v>0</v>
      </c>
      <c r="R324" s="45">
        <f t="shared" si="36"/>
        <v>33466431.730735201</v>
      </c>
      <c r="S324" s="292">
        <f t="shared" si="37"/>
        <v>9604.3712816000007</v>
      </c>
      <c r="T324" s="297">
        <v>35953.93</v>
      </c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</row>
    <row r="325" spans="1:124" x14ac:dyDescent="0.2">
      <c r="A325" s="157">
        <f t="shared" si="38"/>
        <v>8</v>
      </c>
      <c r="B325" s="99" t="s">
        <v>1475</v>
      </c>
      <c r="C325" s="307" t="s">
        <v>1476</v>
      </c>
      <c r="D325" s="102" t="s">
        <v>175</v>
      </c>
      <c r="E325" s="44" t="s">
        <v>121</v>
      </c>
      <c r="F325" s="52"/>
      <c r="G325" s="102" t="s">
        <v>114</v>
      </c>
      <c r="H325" s="102" t="s">
        <v>1477</v>
      </c>
      <c r="I325" s="102">
        <v>2</v>
      </c>
      <c r="J325" s="102">
        <v>3</v>
      </c>
      <c r="K325" s="102">
        <v>965.7</v>
      </c>
      <c r="L325" s="102">
        <v>859.6</v>
      </c>
      <c r="M325" s="98">
        <v>799.4</v>
      </c>
      <c r="N325" s="98">
        <v>18</v>
      </c>
      <c r="O325" s="103">
        <v>31295554.811877996</v>
      </c>
      <c r="P325" s="45">
        <v>0</v>
      </c>
      <c r="Q325" s="45">
        <v>0</v>
      </c>
      <c r="R325" s="45">
        <f t="shared" si="36"/>
        <v>31295554.811877996</v>
      </c>
      <c r="S325" s="292">
        <f t="shared" si="37"/>
        <v>36407.113554999996</v>
      </c>
      <c r="T325" s="297">
        <v>39373.880000000005</v>
      </c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</row>
    <row r="326" spans="1:124" x14ac:dyDescent="0.2">
      <c r="A326" s="379">
        <f t="shared" si="38"/>
        <v>9</v>
      </c>
      <c r="B326" s="99" t="s">
        <v>1480</v>
      </c>
      <c r="C326" s="307" t="s">
        <v>1481</v>
      </c>
      <c r="D326" s="102" t="s">
        <v>175</v>
      </c>
      <c r="E326" s="44" t="s">
        <v>108</v>
      </c>
      <c r="F326" s="354" t="s">
        <v>1675</v>
      </c>
      <c r="G326" s="102" t="s">
        <v>114</v>
      </c>
      <c r="H326" s="102" t="s">
        <v>1176</v>
      </c>
      <c r="I326" s="102">
        <v>2</v>
      </c>
      <c r="J326" s="102">
        <v>2</v>
      </c>
      <c r="K326" s="102">
        <v>572</v>
      </c>
      <c r="L326" s="102">
        <v>522.79999999999995</v>
      </c>
      <c r="M326" s="98">
        <v>522.79999999999995</v>
      </c>
      <c r="N326" s="98">
        <v>12</v>
      </c>
      <c r="O326" s="103">
        <v>8586576.4824524</v>
      </c>
      <c r="P326" s="45">
        <v>0</v>
      </c>
      <c r="Q326" s="45">
        <v>0</v>
      </c>
      <c r="R326" s="45">
        <f t="shared" si="36"/>
        <v>8586576.4824524</v>
      </c>
      <c r="S326" s="292">
        <f>R326/L326</f>
        <v>16424.209033000003</v>
      </c>
      <c r="T326" s="297">
        <v>39373.880000000005</v>
      </c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</row>
    <row r="327" spans="1:124" x14ac:dyDescent="0.2">
      <c r="A327" s="379">
        <f t="shared" si="38"/>
        <v>10</v>
      </c>
      <c r="B327" s="99" t="s">
        <v>1482</v>
      </c>
      <c r="C327" s="307" t="s">
        <v>1483</v>
      </c>
      <c r="D327" s="102" t="s">
        <v>175</v>
      </c>
      <c r="E327" s="44" t="s">
        <v>130</v>
      </c>
      <c r="F327" s="52"/>
      <c r="G327" s="102" t="s">
        <v>114</v>
      </c>
      <c r="H327" s="102" t="s">
        <v>1477</v>
      </c>
      <c r="I327" s="102">
        <v>2</v>
      </c>
      <c r="J327" s="102">
        <v>3</v>
      </c>
      <c r="K327" s="102">
        <v>954.5</v>
      </c>
      <c r="L327" s="102">
        <v>848.4</v>
      </c>
      <c r="M327" s="98">
        <v>812.5</v>
      </c>
      <c r="N327" s="98">
        <v>18</v>
      </c>
      <c r="O327" s="103">
        <v>30887795.140061993</v>
      </c>
      <c r="P327" s="45">
        <v>0</v>
      </c>
      <c r="Q327" s="45">
        <v>0</v>
      </c>
      <c r="R327" s="45">
        <f t="shared" si="36"/>
        <v>30887795.140061993</v>
      </c>
      <c r="S327" s="292">
        <f>R327/L327</f>
        <v>36407.113554999996</v>
      </c>
      <c r="T327" s="297">
        <v>39373.880000000005</v>
      </c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</row>
    <row r="328" spans="1:124" s="47" customFormat="1" ht="12.75" customHeight="1" x14ac:dyDescent="0.2">
      <c r="A328" s="237"/>
      <c r="B328" s="250"/>
      <c r="C328" s="237"/>
      <c r="D328" s="237"/>
      <c r="E328" s="125"/>
      <c r="F328" s="261"/>
      <c r="G328" s="125"/>
      <c r="H328" s="125"/>
      <c r="I328" s="125"/>
      <c r="J328" s="130"/>
      <c r="K328" s="132"/>
      <c r="L328" s="132"/>
      <c r="M328" s="132"/>
      <c r="N328" s="132"/>
      <c r="O328" s="274"/>
      <c r="P328" s="250"/>
      <c r="Q328" s="250"/>
      <c r="R328" s="250"/>
      <c r="S328" s="250"/>
      <c r="T328" s="250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259"/>
      <c r="AW328" s="259"/>
      <c r="AX328" s="259"/>
      <c r="AY328" s="259"/>
      <c r="AZ328" s="259"/>
      <c r="BA328" s="259"/>
      <c r="BB328" s="259"/>
      <c r="BC328" s="259"/>
      <c r="BD328" s="259"/>
      <c r="BE328" s="259"/>
      <c r="BF328" s="259"/>
      <c r="BG328" s="259"/>
      <c r="BH328" s="259"/>
      <c r="BI328" s="259"/>
      <c r="BJ328" s="259"/>
      <c r="BK328" s="259"/>
      <c r="BL328" s="259"/>
      <c r="BM328" s="259"/>
      <c r="BN328" s="259"/>
      <c r="BO328" s="259"/>
      <c r="BP328" s="259"/>
      <c r="BQ328" s="259"/>
      <c r="BR328" s="259"/>
      <c r="BS328" s="259"/>
      <c r="BT328" s="259"/>
      <c r="BU328" s="259"/>
      <c r="BV328" s="259"/>
      <c r="BW328" s="259"/>
      <c r="BX328" s="259"/>
      <c r="BY328" s="259"/>
      <c r="BZ328" s="259"/>
      <c r="CA328" s="259"/>
      <c r="CB328" s="259"/>
      <c r="CC328" s="259"/>
      <c r="CD328" s="259"/>
      <c r="CE328" s="259"/>
      <c r="CF328" s="259"/>
      <c r="CG328" s="259"/>
      <c r="CH328" s="259"/>
      <c r="CI328" s="259"/>
      <c r="CJ328" s="259"/>
      <c r="CK328" s="259"/>
      <c r="CL328" s="259"/>
      <c r="CM328" s="259"/>
      <c r="CN328" s="259"/>
      <c r="CO328" s="259"/>
      <c r="CP328" s="259"/>
      <c r="CQ328" s="259"/>
      <c r="CR328" s="259"/>
      <c r="CS328" s="259"/>
      <c r="CT328" s="259"/>
      <c r="CU328" s="259"/>
      <c r="CV328" s="259"/>
      <c r="CW328" s="259"/>
      <c r="CX328" s="259"/>
      <c r="CY328" s="259"/>
      <c r="CZ328" s="259"/>
      <c r="DA328" s="259"/>
      <c r="DB328" s="259"/>
      <c r="DC328" s="259"/>
      <c r="DD328" s="259"/>
      <c r="DE328" s="259"/>
      <c r="DF328" s="259"/>
      <c r="DG328" s="259"/>
      <c r="DH328" s="259"/>
      <c r="DI328" s="259"/>
      <c r="DJ328" s="259"/>
      <c r="DK328" s="259"/>
      <c r="DL328" s="259"/>
      <c r="DM328" s="259"/>
      <c r="DN328" s="259"/>
      <c r="DO328" s="259"/>
      <c r="DP328" s="259"/>
      <c r="DQ328" s="259"/>
      <c r="DR328" s="259"/>
      <c r="DS328" s="259"/>
      <c r="DT328" s="259"/>
    </row>
    <row r="329" spans="1:124" ht="12.75" customHeight="1" x14ac:dyDescent="0.2">
      <c r="A329" s="78">
        <v>1</v>
      </c>
      <c r="B329" s="348" t="s">
        <v>345</v>
      </c>
      <c r="C329" s="78" t="s">
        <v>346</v>
      </c>
      <c r="D329" s="78" t="s">
        <v>168</v>
      </c>
      <c r="E329" s="89" t="s">
        <v>127</v>
      </c>
      <c r="F329" s="346" t="s">
        <v>1675</v>
      </c>
      <c r="G329" s="89" t="s">
        <v>114</v>
      </c>
      <c r="H329" s="389" t="s">
        <v>1101</v>
      </c>
      <c r="I329" s="89">
        <v>2</v>
      </c>
      <c r="J329" s="91">
        <v>2</v>
      </c>
      <c r="K329" s="29">
        <v>575.6</v>
      </c>
      <c r="L329" s="29">
        <v>526.6</v>
      </c>
      <c r="M329" s="29">
        <v>0</v>
      </c>
      <c r="N329" s="95">
        <v>12</v>
      </c>
      <c r="O329" s="213">
        <v>5299402.9104875438</v>
      </c>
      <c r="P329" s="94">
        <v>0</v>
      </c>
      <c r="Q329" s="94">
        <v>0</v>
      </c>
      <c r="R329" s="94">
        <f>O329</f>
        <v>5299402.9104875438</v>
      </c>
      <c r="S329" s="151">
        <f>R329/L329</f>
        <v>10063.431277036732</v>
      </c>
      <c r="T329" s="256">
        <f>S329*102%</f>
        <v>10264.699902577468</v>
      </c>
    </row>
    <row r="330" spans="1:124" ht="12.75" customHeight="1" x14ac:dyDescent="0.2">
      <c r="A330" s="78">
        <v>2</v>
      </c>
      <c r="B330" s="348" t="s">
        <v>347</v>
      </c>
      <c r="C330" s="78" t="s">
        <v>348</v>
      </c>
      <c r="D330" s="78" t="s">
        <v>168</v>
      </c>
      <c r="E330" s="89" t="s">
        <v>128</v>
      </c>
      <c r="F330" s="346" t="s">
        <v>1675</v>
      </c>
      <c r="G330" s="89" t="s">
        <v>114</v>
      </c>
      <c r="H330" s="389" t="s">
        <v>1101</v>
      </c>
      <c r="I330" s="89">
        <v>2</v>
      </c>
      <c r="J330" s="91">
        <v>2</v>
      </c>
      <c r="K330" s="29">
        <v>569.20000000000005</v>
      </c>
      <c r="L330" s="29">
        <v>521.9</v>
      </c>
      <c r="M330" s="29">
        <v>0</v>
      </c>
      <c r="N330" s="95">
        <v>12</v>
      </c>
      <c r="O330" s="213">
        <v>5240479.7370561343</v>
      </c>
      <c r="P330" s="94">
        <v>0</v>
      </c>
      <c r="Q330" s="94">
        <v>0</v>
      </c>
      <c r="R330" s="94">
        <f>O330</f>
        <v>5240479.7370561343</v>
      </c>
      <c r="S330" s="151">
        <f>R330/L330</f>
        <v>10041.156806009072</v>
      </c>
      <c r="T330" s="256">
        <f>S330*102%</f>
        <v>10241.979942129254</v>
      </c>
    </row>
    <row r="331" spans="1:124" s="47" customFormat="1" ht="12.75" customHeight="1" x14ac:dyDescent="0.2">
      <c r="A331" s="237"/>
      <c r="B331" s="250"/>
      <c r="C331" s="237"/>
      <c r="D331" s="237"/>
      <c r="E331" s="125"/>
      <c r="F331" s="261"/>
      <c r="G331" s="125"/>
      <c r="H331" s="125"/>
      <c r="I331" s="125"/>
      <c r="J331" s="130"/>
      <c r="K331" s="132"/>
      <c r="L331" s="132"/>
      <c r="M331" s="132"/>
      <c r="N331" s="132"/>
      <c r="O331" s="274"/>
      <c r="P331" s="250"/>
      <c r="Q331" s="250"/>
      <c r="R331" s="250"/>
      <c r="S331" s="250"/>
      <c r="T331" s="250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259"/>
      <c r="AW331" s="259"/>
      <c r="AX331" s="259"/>
      <c r="AY331" s="259"/>
      <c r="AZ331" s="259"/>
      <c r="BA331" s="259"/>
      <c r="BB331" s="259"/>
      <c r="BC331" s="259"/>
      <c r="BD331" s="259"/>
      <c r="BE331" s="259"/>
      <c r="BF331" s="259"/>
      <c r="BG331" s="259"/>
      <c r="BH331" s="259"/>
      <c r="BI331" s="259"/>
      <c r="BJ331" s="259"/>
      <c r="BK331" s="259"/>
      <c r="BL331" s="259"/>
      <c r="BM331" s="259"/>
      <c r="BN331" s="259"/>
      <c r="BO331" s="259"/>
      <c r="BP331" s="259"/>
      <c r="BQ331" s="259"/>
      <c r="BR331" s="259"/>
      <c r="BS331" s="259"/>
      <c r="BT331" s="259"/>
      <c r="BU331" s="259"/>
      <c r="BV331" s="259"/>
      <c r="BW331" s="259"/>
      <c r="BX331" s="259"/>
      <c r="BY331" s="259"/>
      <c r="BZ331" s="259"/>
      <c r="CA331" s="259"/>
      <c r="CB331" s="259"/>
      <c r="CC331" s="259"/>
      <c r="CD331" s="259"/>
      <c r="CE331" s="259"/>
      <c r="CF331" s="259"/>
      <c r="CG331" s="259"/>
      <c r="CH331" s="259"/>
      <c r="CI331" s="259"/>
      <c r="CJ331" s="259"/>
      <c r="CK331" s="259"/>
      <c r="CL331" s="259"/>
      <c r="CM331" s="259"/>
      <c r="CN331" s="259"/>
      <c r="CO331" s="259"/>
      <c r="CP331" s="259"/>
      <c r="CQ331" s="259"/>
      <c r="CR331" s="259"/>
      <c r="CS331" s="259"/>
      <c r="CT331" s="259"/>
      <c r="CU331" s="259"/>
      <c r="CV331" s="259"/>
      <c r="CW331" s="259"/>
      <c r="CX331" s="259"/>
      <c r="CY331" s="259"/>
      <c r="CZ331" s="259"/>
      <c r="DA331" s="259"/>
      <c r="DB331" s="259"/>
      <c r="DC331" s="259"/>
      <c r="DD331" s="259"/>
      <c r="DE331" s="259"/>
      <c r="DF331" s="259"/>
      <c r="DG331" s="259"/>
      <c r="DH331" s="259"/>
      <c r="DI331" s="259"/>
      <c r="DJ331" s="259"/>
      <c r="DK331" s="259"/>
      <c r="DL331" s="259"/>
      <c r="DM331" s="259"/>
      <c r="DN331" s="259"/>
      <c r="DO331" s="259"/>
      <c r="DP331" s="259"/>
      <c r="DQ331" s="259"/>
      <c r="DR331" s="259"/>
      <c r="DS331" s="259"/>
      <c r="DT331" s="259"/>
    </row>
    <row r="332" spans="1:124" s="454" customFormat="1" ht="12.75" customHeight="1" x14ac:dyDescent="0.2">
      <c r="A332" s="445">
        <v>1</v>
      </c>
      <c r="B332" s="449" t="s">
        <v>1693</v>
      </c>
      <c r="C332" s="445" t="s">
        <v>1809</v>
      </c>
      <c r="D332" s="445" t="s">
        <v>174</v>
      </c>
      <c r="E332" s="445" t="s">
        <v>135</v>
      </c>
      <c r="F332" s="533" t="s">
        <v>1675</v>
      </c>
      <c r="G332" s="445" t="s">
        <v>114</v>
      </c>
      <c r="H332" s="445" t="s">
        <v>104</v>
      </c>
      <c r="I332" s="445">
        <v>5</v>
      </c>
      <c r="J332" s="450">
        <v>1</v>
      </c>
      <c r="K332" s="451">
        <v>2480.1</v>
      </c>
      <c r="L332" s="451">
        <v>1369.9</v>
      </c>
      <c r="M332" s="451">
        <v>0</v>
      </c>
      <c r="N332" s="451">
        <v>77</v>
      </c>
      <c r="O332" s="552">
        <v>24119949.754201327</v>
      </c>
      <c r="P332" s="94">
        <v>0</v>
      </c>
      <c r="Q332" s="94">
        <v>0</v>
      </c>
      <c r="R332" s="94">
        <f>O332</f>
        <v>24119949.754201327</v>
      </c>
      <c r="S332" s="151">
        <f>R332/L332</f>
        <v>17607.08792919288</v>
      </c>
      <c r="T332" s="552">
        <v>10069.408451957701</v>
      </c>
      <c r="U332" s="453"/>
      <c r="V332" s="453"/>
      <c r="W332" s="453"/>
      <c r="X332" s="453"/>
      <c r="Y332" s="453"/>
      <c r="Z332" s="453"/>
      <c r="AA332" s="453"/>
      <c r="AB332" s="453"/>
      <c r="AC332" s="453"/>
      <c r="AD332" s="453"/>
      <c r="AE332" s="453"/>
      <c r="AF332" s="453"/>
      <c r="AG332" s="453"/>
      <c r="AH332" s="453"/>
      <c r="AI332" s="453"/>
      <c r="AJ332" s="453"/>
      <c r="AK332" s="453"/>
      <c r="AL332" s="453"/>
      <c r="AM332" s="453"/>
      <c r="AN332" s="453"/>
      <c r="AO332" s="453"/>
      <c r="AP332" s="453"/>
      <c r="AQ332" s="453"/>
      <c r="AR332" s="453"/>
      <c r="AS332" s="453"/>
      <c r="AT332" s="453"/>
      <c r="AU332" s="453"/>
      <c r="AV332" s="453"/>
      <c r="AW332" s="453"/>
      <c r="AX332" s="453"/>
      <c r="AY332" s="453"/>
      <c r="AZ332" s="453"/>
      <c r="BA332" s="453"/>
      <c r="BB332" s="453"/>
      <c r="BC332" s="453"/>
      <c r="BD332" s="453"/>
      <c r="BE332" s="453"/>
      <c r="BF332" s="453"/>
      <c r="BG332" s="453"/>
      <c r="BH332" s="453"/>
      <c r="BI332" s="453"/>
      <c r="BJ332" s="453"/>
      <c r="BK332" s="453"/>
      <c r="BL332" s="453"/>
      <c r="BM332" s="453"/>
      <c r="BN332" s="453"/>
      <c r="BO332" s="453"/>
      <c r="BP332" s="453"/>
      <c r="BQ332" s="453"/>
      <c r="BR332" s="453"/>
      <c r="BS332" s="453"/>
      <c r="BT332" s="453"/>
      <c r="BU332" s="453"/>
      <c r="BV332" s="453"/>
      <c r="BW332" s="453"/>
      <c r="BX332" s="453"/>
      <c r="BY332" s="453"/>
      <c r="BZ332" s="453"/>
      <c r="CA332" s="453"/>
      <c r="CB332" s="453"/>
      <c r="CC332" s="453"/>
      <c r="CD332" s="453"/>
      <c r="CE332" s="453"/>
      <c r="CF332" s="453"/>
      <c r="CG332" s="453"/>
      <c r="CH332" s="453"/>
      <c r="CI332" s="453"/>
      <c r="CJ332" s="453"/>
      <c r="CK332" s="453"/>
      <c r="CL332" s="453"/>
      <c r="CM332" s="453"/>
      <c r="CN332" s="453"/>
      <c r="CO332" s="453"/>
      <c r="CP332" s="453"/>
      <c r="CQ332" s="453"/>
      <c r="CR332" s="453"/>
      <c r="CS332" s="453"/>
      <c r="CT332" s="453"/>
      <c r="CU332" s="453"/>
      <c r="CV332" s="453"/>
      <c r="CW332" s="453"/>
      <c r="CX332" s="453"/>
      <c r="CY332" s="453"/>
      <c r="CZ332" s="453"/>
      <c r="DA332" s="453"/>
      <c r="DB332" s="453"/>
      <c r="DC332" s="453"/>
      <c r="DD332" s="453"/>
      <c r="DE332" s="453"/>
      <c r="DF332" s="453"/>
      <c r="DG332" s="453"/>
      <c r="DH332" s="453"/>
      <c r="DI332" s="453"/>
      <c r="DJ332" s="453"/>
      <c r="DK332" s="453"/>
      <c r="DL332" s="453"/>
      <c r="DM332" s="453"/>
      <c r="DN332" s="453"/>
      <c r="DO332" s="453"/>
      <c r="DP332" s="453"/>
      <c r="DQ332" s="453"/>
      <c r="DR332" s="453"/>
      <c r="DS332" s="453"/>
      <c r="DT332" s="453"/>
    </row>
    <row r="333" spans="1:124" ht="12.75" customHeight="1" x14ac:dyDescent="0.2">
      <c r="A333" s="531">
        <v>2</v>
      </c>
      <c r="B333" s="411" t="s">
        <v>666</v>
      </c>
      <c r="C333" s="531" t="s">
        <v>667</v>
      </c>
      <c r="D333" s="531" t="s">
        <v>174</v>
      </c>
      <c r="E333" s="531" t="s">
        <v>128</v>
      </c>
      <c r="F333" s="533" t="s">
        <v>1675</v>
      </c>
      <c r="G333" s="531" t="s">
        <v>114</v>
      </c>
      <c r="H333" s="531" t="s">
        <v>1103</v>
      </c>
      <c r="I333" s="531">
        <v>5</v>
      </c>
      <c r="J333" s="91">
        <v>5</v>
      </c>
      <c r="K333" s="29">
        <v>5240.1000000000004</v>
      </c>
      <c r="L333" s="29">
        <v>4757.7</v>
      </c>
      <c r="M333" s="29">
        <v>0</v>
      </c>
      <c r="N333" s="530">
        <v>105</v>
      </c>
      <c r="O333" s="256">
        <v>50969420.722920373</v>
      </c>
      <c r="P333" s="94">
        <v>0</v>
      </c>
      <c r="Q333" s="94">
        <v>0</v>
      </c>
      <c r="R333" s="94">
        <f>O333</f>
        <v>50969420.722920373</v>
      </c>
      <c r="S333" s="151">
        <f>R333/L333</f>
        <v>10713.037964335786</v>
      </c>
      <c r="T333" s="256">
        <f>S333*102%</f>
        <v>10927.298723622502</v>
      </c>
    </row>
    <row r="334" spans="1:124" ht="12.75" customHeight="1" x14ac:dyDescent="0.2">
      <c r="A334" s="531">
        <v>3</v>
      </c>
      <c r="B334" s="411" t="s">
        <v>668</v>
      </c>
      <c r="C334" s="531" t="s">
        <v>669</v>
      </c>
      <c r="D334" s="531" t="s">
        <v>174</v>
      </c>
      <c r="E334" s="531" t="s">
        <v>131</v>
      </c>
      <c r="F334" s="533" t="s">
        <v>1675</v>
      </c>
      <c r="G334" s="531" t="s">
        <v>114</v>
      </c>
      <c r="H334" s="531" t="s">
        <v>1103</v>
      </c>
      <c r="I334" s="531">
        <v>5</v>
      </c>
      <c r="J334" s="91">
        <v>4</v>
      </c>
      <c r="K334" s="29">
        <v>3606.2</v>
      </c>
      <c r="L334" s="29">
        <v>3196.3</v>
      </c>
      <c r="M334" s="29">
        <v>0</v>
      </c>
      <c r="N334" s="95">
        <v>74</v>
      </c>
      <c r="O334" s="256">
        <v>35076797.200625077</v>
      </c>
      <c r="P334" s="94">
        <v>0</v>
      </c>
      <c r="Q334" s="94">
        <v>0</v>
      </c>
      <c r="R334" s="94">
        <f>O334</f>
        <v>35076797.200625077</v>
      </c>
      <c r="S334" s="151">
        <f>R334/L334</f>
        <v>10974.188030105144</v>
      </c>
      <c r="T334" s="256">
        <f>S334*102%</f>
        <v>11193.671790707247</v>
      </c>
    </row>
    <row r="335" spans="1:124" s="47" customFormat="1" ht="12.75" customHeight="1" x14ac:dyDescent="0.2">
      <c r="A335" s="237"/>
      <c r="B335" s="250"/>
      <c r="C335" s="237"/>
      <c r="D335" s="237"/>
      <c r="E335" s="125"/>
      <c r="F335" s="261"/>
      <c r="G335" s="125"/>
      <c r="H335" s="125"/>
      <c r="I335" s="125"/>
      <c r="J335" s="130"/>
      <c r="K335" s="132"/>
      <c r="L335" s="132"/>
      <c r="M335" s="132"/>
      <c r="N335" s="132"/>
      <c r="O335" s="274"/>
      <c r="P335" s="250"/>
      <c r="Q335" s="250"/>
      <c r="R335" s="250"/>
      <c r="S335" s="250"/>
      <c r="T335" s="250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259"/>
      <c r="AW335" s="259"/>
      <c r="AX335" s="259"/>
      <c r="AY335" s="259"/>
      <c r="AZ335" s="259"/>
      <c r="BA335" s="259"/>
      <c r="BB335" s="259"/>
      <c r="BC335" s="259"/>
      <c r="BD335" s="259"/>
      <c r="BE335" s="259"/>
      <c r="BF335" s="259"/>
      <c r="BG335" s="259"/>
      <c r="BH335" s="259"/>
      <c r="BI335" s="259"/>
      <c r="BJ335" s="259"/>
      <c r="BK335" s="259"/>
      <c r="BL335" s="259"/>
      <c r="BM335" s="259"/>
      <c r="BN335" s="259"/>
      <c r="BO335" s="259"/>
      <c r="BP335" s="259"/>
      <c r="BQ335" s="259"/>
      <c r="BR335" s="259"/>
      <c r="BS335" s="259"/>
      <c r="BT335" s="259"/>
      <c r="BU335" s="259"/>
      <c r="BV335" s="259"/>
      <c r="BW335" s="259"/>
      <c r="BX335" s="259"/>
      <c r="BY335" s="259"/>
      <c r="BZ335" s="259"/>
      <c r="CA335" s="259"/>
      <c r="CB335" s="259"/>
      <c r="CC335" s="259"/>
      <c r="CD335" s="259"/>
      <c r="CE335" s="259"/>
      <c r="CF335" s="259"/>
      <c r="CG335" s="259"/>
      <c r="CH335" s="259"/>
      <c r="CI335" s="259"/>
      <c r="CJ335" s="259"/>
      <c r="CK335" s="259"/>
      <c r="CL335" s="259"/>
      <c r="CM335" s="259"/>
      <c r="CN335" s="259"/>
      <c r="CO335" s="259"/>
      <c r="CP335" s="259"/>
      <c r="CQ335" s="259"/>
      <c r="CR335" s="259"/>
      <c r="CS335" s="259"/>
      <c r="CT335" s="259"/>
      <c r="CU335" s="259"/>
      <c r="CV335" s="259"/>
      <c r="CW335" s="259"/>
      <c r="CX335" s="259"/>
      <c r="CY335" s="259"/>
      <c r="CZ335" s="259"/>
      <c r="DA335" s="259"/>
      <c r="DB335" s="259"/>
      <c r="DC335" s="259"/>
      <c r="DD335" s="259"/>
      <c r="DE335" s="259"/>
      <c r="DF335" s="259"/>
      <c r="DG335" s="259"/>
      <c r="DH335" s="259"/>
      <c r="DI335" s="259"/>
      <c r="DJ335" s="259"/>
      <c r="DK335" s="259"/>
      <c r="DL335" s="259"/>
      <c r="DM335" s="259"/>
      <c r="DN335" s="259"/>
      <c r="DO335" s="259"/>
      <c r="DP335" s="259"/>
      <c r="DQ335" s="259"/>
      <c r="DR335" s="259"/>
      <c r="DS335" s="259"/>
      <c r="DT335" s="259"/>
    </row>
    <row r="336" spans="1:124" ht="12.75" customHeight="1" x14ac:dyDescent="0.2">
      <c r="A336" s="78">
        <v>1</v>
      </c>
      <c r="B336" s="65" t="s">
        <v>1021</v>
      </c>
      <c r="C336" s="78" t="s">
        <v>1022</v>
      </c>
      <c r="D336" s="78" t="s">
        <v>172</v>
      </c>
      <c r="E336" s="89" t="s">
        <v>61</v>
      </c>
      <c r="F336" s="354" t="s">
        <v>1675</v>
      </c>
      <c r="G336" s="89" t="s">
        <v>114</v>
      </c>
      <c r="H336" s="389" t="s">
        <v>1151</v>
      </c>
      <c r="I336" s="89">
        <v>2</v>
      </c>
      <c r="J336" s="91">
        <v>2</v>
      </c>
      <c r="K336" s="29">
        <v>495.6</v>
      </c>
      <c r="L336" s="29">
        <v>433</v>
      </c>
      <c r="M336" s="29">
        <v>0</v>
      </c>
      <c r="N336" s="95">
        <v>13</v>
      </c>
      <c r="O336" s="213">
        <v>6171802.9466056749</v>
      </c>
      <c r="P336" s="94">
        <v>0</v>
      </c>
      <c r="Q336" s="94">
        <v>0</v>
      </c>
      <c r="R336" s="94">
        <f>O336</f>
        <v>6171802.9466056749</v>
      </c>
      <c r="S336" s="151">
        <f>R336/L336</f>
        <v>14253.586481768303</v>
      </c>
      <c r="T336" s="256">
        <f>S336*102%</f>
        <v>14538.65821140367</v>
      </c>
    </row>
    <row r="337" spans="1:124" ht="12.75" customHeight="1" x14ac:dyDescent="0.2">
      <c r="A337" s="78">
        <v>2</v>
      </c>
      <c r="B337" s="65" t="s">
        <v>1019</v>
      </c>
      <c r="C337" s="78" t="s">
        <v>1020</v>
      </c>
      <c r="D337" s="78" t="s">
        <v>172</v>
      </c>
      <c r="E337" s="89" t="s">
        <v>44</v>
      </c>
      <c r="F337" s="354" t="s">
        <v>1675</v>
      </c>
      <c r="G337" s="89" t="s">
        <v>114</v>
      </c>
      <c r="H337" s="389" t="s">
        <v>1151</v>
      </c>
      <c r="I337" s="89">
        <v>5</v>
      </c>
      <c r="J337" s="91">
        <v>3</v>
      </c>
      <c r="K337" s="29">
        <v>3326.1</v>
      </c>
      <c r="L337" s="29">
        <v>2980.7</v>
      </c>
      <c r="M337" s="29">
        <v>0</v>
      </c>
      <c r="N337" s="95">
        <v>69</v>
      </c>
      <c r="O337" s="213">
        <v>32347633.110539507</v>
      </c>
      <c r="P337" s="94">
        <v>0</v>
      </c>
      <c r="Q337" s="94">
        <v>0</v>
      </c>
      <c r="R337" s="94">
        <f>O337</f>
        <v>32347633.110539507</v>
      </c>
      <c r="S337" s="151">
        <f>R337/L337</f>
        <v>10852.361227409505</v>
      </c>
      <c r="T337" s="256">
        <f>S337*102%</f>
        <v>11069.408451957695</v>
      </c>
    </row>
    <row r="338" spans="1:124" ht="12.75" customHeight="1" x14ac:dyDescent="0.2">
      <c r="A338" s="593" t="s">
        <v>1187</v>
      </c>
      <c r="B338" s="593"/>
      <c r="C338" s="229"/>
      <c r="D338" s="229"/>
      <c r="E338" s="283"/>
      <c r="F338" s="281"/>
      <c r="G338" s="281"/>
      <c r="H338" s="227"/>
      <c r="I338" s="281"/>
      <c r="J338" s="281"/>
      <c r="K338" s="281"/>
      <c r="L338" s="281"/>
      <c r="M338" s="281"/>
      <c r="N338" s="281"/>
      <c r="O338" s="284">
        <f>SUM(O318:O337)</f>
        <v>371802677.10231322</v>
      </c>
      <c r="P338" s="281"/>
      <c r="Q338" s="281"/>
      <c r="R338" s="281"/>
      <c r="S338" s="281"/>
      <c r="T338" s="281"/>
    </row>
    <row r="339" spans="1:124" ht="12.75" customHeight="1" x14ac:dyDescent="0.2">
      <c r="A339" s="592" t="s">
        <v>73</v>
      </c>
      <c r="B339" s="592"/>
      <c r="C339" s="260"/>
      <c r="D339" s="260"/>
      <c r="E339" s="93"/>
      <c r="F339" s="65"/>
      <c r="G339" s="65"/>
      <c r="H339" s="388"/>
      <c r="I339" s="65"/>
      <c r="J339" s="65"/>
      <c r="K339" s="65"/>
      <c r="L339" s="65"/>
      <c r="M339" s="65"/>
      <c r="N339" s="65"/>
      <c r="O339" s="213"/>
      <c r="P339" s="65"/>
      <c r="Q339" s="65"/>
      <c r="R339" s="65"/>
      <c r="S339" s="65"/>
      <c r="T339" s="65"/>
    </row>
    <row r="340" spans="1:124" ht="12.75" customHeight="1" x14ac:dyDescent="0.2">
      <c r="A340" s="78">
        <v>1</v>
      </c>
      <c r="B340" s="348" t="s">
        <v>353</v>
      </c>
      <c r="C340" s="372" t="s">
        <v>354</v>
      </c>
      <c r="D340" s="78" t="s">
        <v>168</v>
      </c>
      <c r="E340" s="89" t="s">
        <v>122</v>
      </c>
      <c r="F340" s="346"/>
      <c r="G340" s="89" t="s">
        <v>114</v>
      </c>
      <c r="H340" s="389" t="s">
        <v>1100</v>
      </c>
      <c r="I340" s="89">
        <v>2</v>
      </c>
      <c r="J340" s="91">
        <v>1</v>
      </c>
      <c r="K340" s="29">
        <v>618.79999999999995</v>
      </c>
      <c r="L340" s="29">
        <v>432.39</v>
      </c>
      <c r="M340" s="29">
        <v>0</v>
      </c>
      <c r="N340" s="95">
        <v>8</v>
      </c>
      <c r="O340" s="213">
        <v>12664572.633490266</v>
      </c>
      <c r="P340" s="94">
        <v>0</v>
      </c>
      <c r="Q340" s="94">
        <v>0</v>
      </c>
      <c r="R340" s="94">
        <f>O340</f>
        <v>12664572.633490266</v>
      </c>
      <c r="S340" s="151">
        <f>R340/L340</f>
        <v>29289.69826658865</v>
      </c>
      <c r="T340" s="256">
        <f>S340*102%</f>
        <v>29875.492231920423</v>
      </c>
    </row>
    <row r="341" spans="1:124" ht="12.75" customHeight="1" x14ac:dyDescent="0.2">
      <c r="A341" s="78">
        <v>2</v>
      </c>
      <c r="B341" s="348" t="s">
        <v>1222</v>
      </c>
      <c r="C341" s="372" t="s">
        <v>1223</v>
      </c>
      <c r="D341" s="78" t="s">
        <v>168</v>
      </c>
      <c r="E341" s="89">
        <v>1963</v>
      </c>
      <c r="F341" s="52"/>
      <c r="G341" s="89" t="s">
        <v>114</v>
      </c>
      <c r="H341" s="389" t="s">
        <v>104</v>
      </c>
      <c r="I341" s="89">
        <v>2</v>
      </c>
      <c r="J341" s="91">
        <v>1</v>
      </c>
      <c r="K341" s="29">
        <v>487.7</v>
      </c>
      <c r="L341" s="29">
        <v>308</v>
      </c>
      <c r="M341" s="29">
        <v>273.60000000000002</v>
      </c>
      <c r="N341" s="95">
        <v>8</v>
      </c>
      <c r="O341" s="213">
        <v>9451794.6517399997</v>
      </c>
      <c r="P341" s="94">
        <v>0</v>
      </c>
      <c r="Q341" s="94">
        <v>0</v>
      </c>
      <c r="R341" s="94">
        <f>O341</f>
        <v>9451794.6517399997</v>
      </c>
      <c r="S341" s="151">
        <f>R341/L341</f>
        <v>30687.644973181817</v>
      </c>
      <c r="T341" s="256">
        <v>48466.04</v>
      </c>
    </row>
    <row r="342" spans="1:124" ht="12.75" customHeight="1" x14ac:dyDescent="0.2">
      <c r="A342" s="78">
        <v>3</v>
      </c>
      <c r="B342" s="348" t="s">
        <v>351</v>
      </c>
      <c r="C342" s="372" t="s">
        <v>352</v>
      </c>
      <c r="D342" s="78" t="s">
        <v>168</v>
      </c>
      <c r="E342" s="89" t="s">
        <v>55</v>
      </c>
      <c r="F342" s="346" t="s">
        <v>1675</v>
      </c>
      <c r="G342" s="89" t="s">
        <v>114</v>
      </c>
      <c r="H342" s="389" t="s">
        <v>1100</v>
      </c>
      <c r="I342" s="89">
        <v>2</v>
      </c>
      <c r="J342" s="91">
        <v>2</v>
      </c>
      <c r="K342" s="29">
        <v>615.70000000000005</v>
      </c>
      <c r="L342" s="29">
        <v>611.4</v>
      </c>
      <c r="M342" s="29">
        <v>0</v>
      </c>
      <c r="N342" s="95">
        <v>16</v>
      </c>
      <c r="O342" s="213">
        <v>8763468.4251241032</v>
      </c>
      <c r="P342" s="94">
        <v>0</v>
      </c>
      <c r="Q342" s="94">
        <v>0</v>
      </c>
      <c r="R342" s="94">
        <f>O342</f>
        <v>8763468.4251241032</v>
      </c>
      <c r="S342" s="151">
        <f>R342/L342</f>
        <v>14333.44524881273</v>
      </c>
      <c r="T342" s="256">
        <f>S342*102%</f>
        <v>14620.114153788985</v>
      </c>
    </row>
    <row r="343" spans="1:124" ht="12.75" customHeight="1" x14ac:dyDescent="0.2">
      <c r="A343" s="50">
        <v>4</v>
      </c>
      <c r="B343" s="403" t="s">
        <v>349</v>
      </c>
      <c r="C343" s="373" t="s">
        <v>350</v>
      </c>
      <c r="D343" s="50" t="s">
        <v>168</v>
      </c>
      <c r="E343" s="44" t="s">
        <v>60</v>
      </c>
      <c r="F343" s="346" t="s">
        <v>1675</v>
      </c>
      <c r="G343" s="44" t="s">
        <v>114</v>
      </c>
      <c r="H343" s="391" t="s">
        <v>1100</v>
      </c>
      <c r="I343" s="44">
        <v>2</v>
      </c>
      <c r="J343" s="79">
        <v>2</v>
      </c>
      <c r="K343" s="45">
        <v>534.29999999999995</v>
      </c>
      <c r="L343" s="45">
        <v>474.7</v>
      </c>
      <c r="M343" s="45">
        <v>0</v>
      </c>
      <c r="N343" s="52">
        <v>12</v>
      </c>
      <c r="O343" s="287">
        <v>7604874.4186191447</v>
      </c>
      <c r="P343" s="94">
        <v>0</v>
      </c>
      <c r="Q343" s="94">
        <v>0</v>
      </c>
      <c r="R343" s="94">
        <f>O343</f>
        <v>7604874.4186191447</v>
      </c>
      <c r="S343" s="151">
        <f>R343/L343</f>
        <v>16020.380068715283</v>
      </c>
      <c r="T343" s="325">
        <f>S343*102%</f>
        <v>16340.787670089589</v>
      </c>
    </row>
    <row r="344" spans="1:124" s="47" customFormat="1" ht="12.75" customHeight="1" x14ac:dyDescent="0.2">
      <c r="A344" s="237"/>
      <c r="B344" s="250"/>
      <c r="C344" s="237"/>
      <c r="D344" s="237"/>
      <c r="E344" s="125"/>
      <c r="F344" s="261"/>
      <c r="G344" s="125"/>
      <c r="H344" s="125"/>
      <c r="I344" s="125"/>
      <c r="J344" s="130"/>
      <c r="K344" s="132"/>
      <c r="L344" s="132"/>
      <c r="M344" s="132"/>
      <c r="N344" s="132"/>
      <c r="O344" s="274"/>
      <c r="P344" s="250"/>
      <c r="Q344" s="250"/>
      <c r="R344" s="250"/>
      <c r="S344" s="250"/>
      <c r="T344" s="250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259"/>
      <c r="AW344" s="259"/>
      <c r="AX344" s="259"/>
      <c r="AY344" s="259"/>
      <c r="AZ344" s="259"/>
      <c r="BA344" s="259"/>
      <c r="BB344" s="259"/>
      <c r="BC344" s="259"/>
      <c r="BD344" s="259"/>
      <c r="BE344" s="259"/>
      <c r="BF344" s="259"/>
      <c r="BG344" s="259"/>
      <c r="BH344" s="259"/>
      <c r="BI344" s="259"/>
      <c r="BJ344" s="259"/>
      <c r="BK344" s="259"/>
      <c r="BL344" s="259"/>
      <c r="BM344" s="259"/>
      <c r="BN344" s="259"/>
      <c r="BO344" s="259"/>
      <c r="BP344" s="259"/>
      <c r="BQ344" s="259"/>
      <c r="BR344" s="259"/>
      <c r="BS344" s="259"/>
      <c r="BT344" s="259"/>
      <c r="BU344" s="259"/>
      <c r="BV344" s="259"/>
      <c r="BW344" s="259"/>
      <c r="BX344" s="259"/>
      <c r="BY344" s="259"/>
      <c r="BZ344" s="259"/>
      <c r="CA344" s="259"/>
      <c r="CB344" s="259"/>
      <c r="CC344" s="259"/>
      <c r="CD344" s="259"/>
      <c r="CE344" s="259"/>
      <c r="CF344" s="259"/>
      <c r="CG344" s="259"/>
      <c r="CH344" s="259"/>
      <c r="CI344" s="259"/>
      <c r="CJ344" s="259"/>
      <c r="CK344" s="259"/>
      <c r="CL344" s="259"/>
      <c r="CM344" s="259"/>
      <c r="CN344" s="259"/>
      <c r="CO344" s="259"/>
      <c r="CP344" s="259"/>
      <c r="CQ344" s="259"/>
      <c r="CR344" s="259"/>
      <c r="CS344" s="259"/>
      <c r="CT344" s="259"/>
      <c r="CU344" s="259"/>
      <c r="CV344" s="259"/>
      <c r="CW344" s="259"/>
      <c r="CX344" s="259"/>
      <c r="CY344" s="259"/>
      <c r="CZ344" s="259"/>
      <c r="DA344" s="259"/>
      <c r="DB344" s="259"/>
      <c r="DC344" s="259"/>
      <c r="DD344" s="259"/>
      <c r="DE344" s="259"/>
      <c r="DF344" s="259"/>
      <c r="DG344" s="259"/>
      <c r="DH344" s="259"/>
      <c r="DI344" s="259"/>
      <c r="DJ344" s="259"/>
      <c r="DK344" s="259"/>
      <c r="DL344" s="259"/>
      <c r="DM344" s="259"/>
      <c r="DN344" s="259"/>
      <c r="DO344" s="259"/>
      <c r="DP344" s="259"/>
      <c r="DQ344" s="259"/>
      <c r="DR344" s="259"/>
      <c r="DS344" s="259"/>
      <c r="DT344" s="259"/>
    </row>
    <row r="345" spans="1:124" ht="12.75" customHeight="1" x14ac:dyDescent="0.2">
      <c r="A345" s="78">
        <v>1</v>
      </c>
      <c r="B345" s="348" t="s">
        <v>672</v>
      </c>
      <c r="C345" s="372" t="s">
        <v>673</v>
      </c>
      <c r="D345" s="78" t="s">
        <v>174</v>
      </c>
      <c r="E345" s="89" t="s">
        <v>58</v>
      </c>
      <c r="F345" s="346" t="s">
        <v>1675</v>
      </c>
      <c r="G345" s="89" t="s">
        <v>114</v>
      </c>
      <c r="H345" s="389" t="s">
        <v>1100</v>
      </c>
      <c r="I345" s="89">
        <v>2</v>
      </c>
      <c r="J345" s="91">
        <v>2</v>
      </c>
      <c r="K345" s="29">
        <v>523.29999999999995</v>
      </c>
      <c r="L345" s="29">
        <v>466.1</v>
      </c>
      <c r="M345" s="29">
        <v>0</v>
      </c>
      <c r="N345" s="95">
        <v>20</v>
      </c>
      <c r="O345" s="213">
        <v>7448307.6609833408</v>
      </c>
      <c r="P345" s="94">
        <v>0</v>
      </c>
      <c r="Q345" s="94">
        <v>0</v>
      </c>
      <c r="R345" s="94">
        <f t="shared" ref="R345:R350" si="39">O345</f>
        <v>7448307.6609833408</v>
      </c>
      <c r="S345" s="151">
        <f t="shared" ref="S345:S350" si="40">R345/L345</f>
        <v>15980.063636522937</v>
      </c>
      <c r="T345" s="256">
        <f t="shared" ref="T345:T350" si="41">S345*102%</f>
        <v>16299.664909253395</v>
      </c>
    </row>
    <row r="346" spans="1:124" ht="12.75" customHeight="1" x14ac:dyDescent="0.2">
      <c r="A346" s="78">
        <v>2</v>
      </c>
      <c r="B346" s="348" t="s">
        <v>676</v>
      </c>
      <c r="C346" s="372" t="s">
        <v>677</v>
      </c>
      <c r="D346" s="78" t="s">
        <v>174</v>
      </c>
      <c r="E346" s="89" t="s">
        <v>44</v>
      </c>
      <c r="F346" s="346" t="s">
        <v>1675</v>
      </c>
      <c r="G346" s="89" t="s">
        <v>114</v>
      </c>
      <c r="H346" s="389" t="s">
        <v>1100</v>
      </c>
      <c r="I346" s="89">
        <v>2</v>
      </c>
      <c r="J346" s="91">
        <v>1</v>
      </c>
      <c r="K346" s="29">
        <v>473</v>
      </c>
      <c r="L346" s="29">
        <v>440.4</v>
      </c>
      <c r="M346" s="29">
        <v>0</v>
      </c>
      <c r="N346" s="95">
        <v>8</v>
      </c>
      <c r="O346" s="213">
        <v>6732370.5783396149</v>
      </c>
      <c r="P346" s="94">
        <v>0</v>
      </c>
      <c r="Q346" s="94">
        <v>0</v>
      </c>
      <c r="R346" s="94">
        <f t="shared" si="39"/>
        <v>6732370.5783396149</v>
      </c>
      <c r="S346" s="151">
        <f t="shared" si="40"/>
        <v>15286.945000771151</v>
      </c>
      <c r="T346" s="256">
        <f t="shared" si="41"/>
        <v>15592.683900786575</v>
      </c>
    </row>
    <row r="347" spans="1:124" ht="12.75" customHeight="1" x14ac:dyDescent="0.2">
      <c r="A347" s="78">
        <v>3</v>
      </c>
      <c r="B347" s="65" t="s">
        <v>674</v>
      </c>
      <c r="C347" s="78" t="s">
        <v>675</v>
      </c>
      <c r="D347" s="78" t="s">
        <v>174</v>
      </c>
      <c r="E347" s="89" t="s">
        <v>44</v>
      </c>
      <c r="F347" s="89"/>
      <c r="G347" s="89" t="s">
        <v>114</v>
      </c>
      <c r="H347" s="389" t="s">
        <v>1100</v>
      </c>
      <c r="I347" s="89">
        <v>2</v>
      </c>
      <c r="J347" s="91">
        <v>2</v>
      </c>
      <c r="K347" s="29">
        <v>540.20000000000005</v>
      </c>
      <c r="L347" s="29">
        <v>468.4</v>
      </c>
      <c r="M347" s="29">
        <v>0</v>
      </c>
      <c r="N347" s="95">
        <v>14</v>
      </c>
      <c r="O347" s="213">
        <v>11055918.126392117</v>
      </c>
      <c r="P347" s="94">
        <v>0</v>
      </c>
      <c r="Q347" s="94">
        <v>0</v>
      </c>
      <c r="R347" s="94">
        <f t="shared" si="39"/>
        <v>11055918.126392117</v>
      </c>
      <c r="S347" s="151">
        <f t="shared" si="40"/>
        <v>23603.582678036117</v>
      </c>
      <c r="T347" s="256">
        <f t="shared" si="41"/>
        <v>24075.654331596841</v>
      </c>
    </row>
    <row r="348" spans="1:124" ht="12.75" customHeight="1" x14ac:dyDescent="0.2">
      <c r="A348" s="78">
        <v>4</v>
      </c>
      <c r="B348" s="65" t="s">
        <v>678</v>
      </c>
      <c r="C348" s="78" t="s">
        <v>679</v>
      </c>
      <c r="D348" s="78" t="s">
        <v>174</v>
      </c>
      <c r="E348" s="89" t="s">
        <v>62</v>
      </c>
      <c r="F348" s="89"/>
      <c r="G348" s="89" t="s">
        <v>114</v>
      </c>
      <c r="H348" s="389" t="s">
        <v>1100</v>
      </c>
      <c r="I348" s="89">
        <v>2</v>
      </c>
      <c r="J348" s="91">
        <v>2</v>
      </c>
      <c r="K348" s="29">
        <v>397.1</v>
      </c>
      <c r="L348" s="29">
        <v>375.2</v>
      </c>
      <c r="M348" s="29">
        <v>0</v>
      </c>
      <c r="N348" s="95"/>
      <c r="O348" s="213">
        <v>8127184.539041671</v>
      </c>
      <c r="P348" s="94">
        <v>0</v>
      </c>
      <c r="Q348" s="94">
        <v>0</v>
      </c>
      <c r="R348" s="94">
        <f t="shared" si="39"/>
        <v>8127184.539041671</v>
      </c>
      <c r="S348" s="151">
        <f t="shared" si="40"/>
        <v>21660.939602989529</v>
      </c>
      <c r="T348" s="256">
        <f t="shared" si="41"/>
        <v>22094.158395049319</v>
      </c>
    </row>
    <row r="349" spans="1:124" ht="12.75" customHeight="1" x14ac:dyDescent="0.2">
      <c r="A349" s="78">
        <v>5</v>
      </c>
      <c r="B349" s="65" t="s">
        <v>670</v>
      </c>
      <c r="C349" s="78" t="s">
        <v>671</v>
      </c>
      <c r="D349" s="78" t="s">
        <v>174</v>
      </c>
      <c r="E349" s="89" t="s">
        <v>49</v>
      </c>
      <c r="F349" s="89"/>
      <c r="G349" s="89" t="s">
        <v>114</v>
      </c>
      <c r="H349" s="389" t="s">
        <v>1100</v>
      </c>
      <c r="I349" s="89">
        <v>2</v>
      </c>
      <c r="J349" s="91">
        <v>3</v>
      </c>
      <c r="K349" s="29">
        <v>797.7</v>
      </c>
      <c r="L349" s="29">
        <v>727</v>
      </c>
      <c r="M349" s="29">
        <v>0</v>
      </c>
      <c r="N349" s="95">
        <v>24</v>
      </c>
      <c r="O349" s="213">
        <v>16326001.276236568</v>
      </c>
      <c r="P349" s="94">
        <v>0</v>
      </c>
      <c r="Q349" s="94">
        <v>0</v>
      </c>
      <c r="R349" s="94">
        <f t="shared" si="39"/>
        <v>16326001.276236568</v>
      </c>
      <c r="S349" s="151">
        <f t="shared" si="40"/>
        <v>22456.673007202982</v>
      </c>
      <c r="T349" s="256">
        <f t="shared" si="41"/>
        <v>22905.806467347044</v>
      </c>
    </row>
    <row r="350" spans="1:124" ht="12.75" customHeight="1" x14ac:dyDescent="0.2">
      <c r="A350" s="78">
        <v>6</v>
      </c>
      <c r="B350" s="348" t="s">
        <v>194</v>
      </c>
      <c r="C350" s="372" t="s">
        <v>197</v>
      </c>
      <c r="D350" s="78" t="s">
        <v>174</v>
      </c>
      <c r="E350" s="89" t="s">
        <v>58</v>
      </c>
      <c r="F350" s="89"/>
      <c r="G350" s="89" t="s">
        <v>114</v>
      </c>
      <c r="H350" s="389" t="s">
        <v>1102</v>
      </c>
      <c r="I350" s="89">
        <v>2</v>
      </c>
      <c r="J350" s="91">
        <v>1</v>
      </c>
      <c r="K350" s="29">
        <v>467.6</v>
      </c>
      <c r="L350" s="29">
        <v>467.57</v>
      </c>
      <c r="M350" s="29">
        <v>0</v>
      </c>
      <c r="N350" s="95">
        <v>8</v>
      </c>
      <c r="O350" s="213">
        <v>10377964.10568314</v>
      </c>
      <c r="P350" s="94">
        <v>0</v>
      </c>
      <c r="Q350" s="94">
        <v>0</v>
      </c>
      <c r="R350" s="94">
        <f t="shared" si="39"/>
        <v>10377964.10568314</v>
      </c>
      <c r="S350" s="151">
        <f t="shared" si="40"/>
        <v>22195.530307083733</v>
      </c>
      <c r="T350" s="256">
        <f t="shared" si="41"/>
        <v>22639.440913225408</v>
      </c>
    </row>
    <row r="351" spans="1:124" s="47" customFormat="1" ht="12.75" customHeight="1" x14ac:dyDescent="0.2">
      <c r="A351" s="237"/>
      <c r="B351" s="250"/>
      <c r="C351" s="237"/>
      <c r="D351" s="237"/>
      <c r="E351" s="125"/>
      <c r="F351" s="261"/>
      <c r="G351" s="125"/>
      <c r="H351" s="125"/>
      <c r="I351" s="125"/>
      <c r="J351" s="130"/>
      <c r="K351" s="132"/>
      <c r="L351" s="132"/>
      <c r="M351" s="132"/>
      <c r="N351" s="132"/>
      <c r="O351" s="274"/>
      <c r="P351" s="250"/>
      <c r="Q351" s="250"/>
      <c r="R351" s="250"/>
      <c r="S351" s="250"/>
      <c r="T351" s="250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259"/>
      <c r="AW351" s="259"/>
      <c r="AX351" s="259"/>
      <c r="AY351" s="259"/>
      <c r="AZ351" s="259"/>
      <c r="BA351" s="259"/>
      <c r="BB351" s="259"/>
      <c r="BC351" s="259"/>
      <c r="BD351" s="259"/>
      <c r="BE351" s="259"/>
      <c r="BF351" s="259"/>
      <c r="BG351" s="259"/>
      <c r="BH351" s="259"/>
      <c r="BI351" s="259"/>
      <c r="BJ351" s="259"/>
      <c r="BK351" s="259"/>
      <c r="BL351" s="259"/>
      <c r="BM351" s="259"/>
      <c r="BN351" s="259"/>
      <c r="BO351" s="259"/>
      <c r="BP351" s="259"/>
      <c r="BQ351" s="259"/>
      <c r="BR351" s="259"/>
      <c r="BS351" s="259"/>
      <c r="BT351" s="259"/>
      <c r="BU351" s="259"/>
      <c r="BV351" s="259"/>
      <c r="BW351" s="259"/>
      <c r="BX351" s="259"/>
      <c r="BY351" s="259"/>
      <c r="BZ351" s="259"/>
      <c r="CA351" s="259"/>
      <c r="CB351" s="259"/>
      <c r="CC351" s="259"/>
      <c r="CD351" s="259"/>
      <c r="CE351" s="259"/>
      <c r="CF351" s="259"/>
      <c r="CG351" s="259"/>
      <c r="CH351" s="259"/>
      <c r="CI351" s="259"/>
      <c r="CJ351" s="259"/>
      <c r="CK351" s="259"/>
      <c r="CL351" s="259"/>
      <c r="CM351" s="259"/>
      <c r="CN351" s="259"/>
      <c r="CO351" s="259"/>
      <c r="CP351" s="259"/>
      <c r="CQ351" s="259"/>
      <c r="CR351" s="259"/>
      <c r="CS351" s="259"/>
      <c r="CT351" s="259"/>
      <c r="CU351" s="259"/>
      <c r="CV351" s="259"/>
      <c r="CW351" s="259"/>
      <c r="CX351" s="259"/>
      <c r="CY351" s="259"/>
      <c r="CZ351" s="259"/>
      <c r="DA351" s="259"/>
      <c r="DB351" s="259"/>
      <c r="DC351" s="259"/>
      <c r="DD351" s="259"/>
      <c r="DE351" s="259"/>
      <c r="DF351" s="259"/>
      <c r="DG351" s="259"/>
      <c r="DH351" s="259"/>
      <c r="DI351" s="259"/>
      <c r="DJ351" s="259"/>
      <c r="DK351" s="259"/>
      <c r="DL351" s="259"/>
      <c r="DM351" s="259"/>
      <c r="DN351" s="259"/>
      <c r="DO351" s="259"/>
      <c r="DP351" s="259"/>
      <c r="DQ351" s="259"/>
      <c r="DR351" s="259"/>
      <c r="DS351" s="259"/>
      <c r="DT351" s="259"/>
    </row>
    <row r="352" spans="1:124" ht="12.75" customHeight="1" x14ac:dyDescent="0.2">
      <c r="A352" s="78">
        <v>1</v>
      </c>
      <c r="B352" s="65" t="s">
        <v>1025</v>
      </c>
      <c r="C352" s="78" t="s">
        <v>1026</v>
      </c>
      <c r="D352" s="78">
        <v>2027</v>
      </c>
      <c r="E352" s="89" t="s">
        <v>139</v>
      </c>
      <c r="F352" s="89"/>
      <c r="G352" s="89" t="s">
        <v>114</v>
      </c>
      <c r="H352" s="389" t="s">
        <v>1102</v>
      </c>
      <c r="I352" s="89">
        <v>2</v>
      </c>
      <c r="J352" s="91">
        <v>2</v>
      </c>
      <c r="K352" s="29">
        <v>681.2</v>
      </c>
      <c r="L352" s="29">
        <v>603.79999999999995</v>
      </c>
      <c r="M352" s="29">
        <v>0</v>
      </c>
      <c r="N352" s="30">
        <v>19</v>
      </c>
      <c r="O352" s="213">
        <v>15118625.211273216</v>
      </c>
      <c r="P352" s="94">
        <v>0</v>
      </c>
      <c r="Q352" s="94">
        <v>0</v>
      </c>
      <c r="R352" s="94">
        <f>O352</f>
        <v>15118625.211273216</v>
      </c>
      <c r="S352" s="151">
        <f>R352/L352</f>
        <v>25039.127544341201</v>
      </c>
      <c r="T352" s="256">
        <f>S352*102%</f>
        <v>25539.910095228024</v>
      </c>
    </row>
    <row r="353" spans="1:124" s="59" customFormat="1" ht="12.75" customHeight="1" x14ac:dyDescent="0.2">
      <c r="A353" s="78">
        <v>2</v>
      </c>
      <c r="B353" s="93" t="s">
        <v>1027</v>
      </c>
      <c r="C353" s="265" t="s">
        <v>1028</v>
      </c>
      <c r="D353" s="265">
        <v>2027</v>
      </c>
      <c r="E353" s="89" t="s">
        <v>136</v>
      </c>
      <c r="F353" s="89"/>
      <c r="G353" s="89" t="s">
        <v>114</v>
      </c>
      <c r="H353" s="389" t="s">
        <v>1102</v>
      </c>
      <c r="I353" s="89">
        <v>2</v>
      </c>
      <c r="J353" s="91">
        <v>3</v>
      </c>
      <c r="K353" s="29">
        <v>571.33000000000004</v>
      </c>
      <c r="L353" s="29">
        <v>372</v>
      </c>
      <c r="M353" s="29">
        <v>0</v>
      </c>
      <c r="N353" s="30">
        <v>23</v>
      </c>
      <c r="O353" s="275">
        <v>12680158.752138471</v>
      </c>
      <c r="P353" s="94">
        <v>0</v>
      </c>
      <c r="Q353" s="94">
        <v>0</v>
      </c>
      <c r="R353" s="94">
        <f>O353</f>
        <v>12680158.752138471</v>
      </c>
      <c r="S353" s="151">
        <f>R353/L353</f>
        <v>34086.448258436751</v>
      </c>
      <c r="T353" s="256">
        <f>S353*102%</f>
        <v>34768.177223605489</v>
      </c>
      <c r="U353" s="71"/>
      <c r="V353" s="71"/>
      <c r="W353" s="71"/>
      <c r="X353" s="71"/>
      <c r="Y353" s="71"/>
      <c r="Z353" s="71"/>
      <c r="AA353" s="71"/>
      <c r="AB353" s="71"/>
      <c r="AC353" s="71"/>
      <c r="AD353" s="71"/>
      <c r="AE353" s="71"/>
      <c r="AF353" s="71"/>
      <c r="AG353" s="71"/>
      <c r="AH353" s="71"/>
      <c r="AI353" s="71"/>
      <c r="AJ353" s="71"/>
      <c r="AK353" s="71"/>
      <c r="AL353" s="71"/>
      <c r="AM353" s="71"/>
      <c r="AN353" s="71"/>
      <c r="AO353" s="71"/>
      <c r="AP353" s="71"/>
      <c r="AQ353" s="71"/>
      <c r="AR353" s="71"/>
      <c r="AS353" s="71"/>
      <c r="AT353" s="71"/>
      <c r="AU353" s="71"/>
      <c r="AV353" s="71"/>
      <c r="AW353" s="71"/>
      <c r="AX353" s="71"/>
      <c r="AY353" s="71"/>
      <c r="AZ353" s="71"/>
      <c r="BA353" s="71"/>
      <c r="BB353" s="71"/>
      <c r="BC353" s="71"/>
      <c r="BD353" s="71"/>
      <c r="BE353" s="71"/>
      <c r="BF353" s="71"/>
      <c r="BG353" s="71"/>
      <c r="BH353" s="71"/>
      <c r="BI353" s="71"/>
      <c r="BJ353" s="71"/>
      <c r="BK353" s="71"/>
      <c r="BL353" s="71"/>
      <c r="BM353" s="71"/>
      <c r="BN353" s="71"/>
      <c r="BO353" s="71"/>
      <c r="BP353" s="71"/>
      <c r="BQ353" s="71"/>
      <c r="BR353" s="71"/>
      <c r="BS353" s="71"/>
      <c r="BT353" s="71"/>
      <c r="BU353" s="71"/>
      <c r="BV353" s="71"/>
      <c r="BW353" s="71"/>
      <c r="BX353" s="71"/>
      <c r="BY353" s="71"/>
      <c r="BZ353" s="71"/>
      <c r="CA353" s="71"/>
      <c r="CB353" s="71"/>
      <c r="CC353" s="71"/>
      <c r="CD353" s="71"/>
      <c r="CE353" s="71"/>
      <c r="CF353" s="71"/>
      <c r="CG353" s="71"/>
      <c r="CH353" s="71"/>
      <c r="CI353" s="71"/>
      <c r="CJ353" s="71"/>
      <c r="CK353" s="71"/>
      <c r="CL353" s="71"/>
      <c r="CM353" s="71"/>
      <c r="CN353" s="71"/>
      <c r="CO353" s="71"/>
      <c r="CP353" s="71"/>
      <c r="CQ353" s="71"/>
      <c r="CR353" s="71"/>
      <c r="CS353" s="71"/>
      <c r="CT353" s="71"/>
      <c r="CU353" s="71"/>
      <c r="CV353" s="71"/>
      <c r="CW353" s="71"/>
      <c r="CX353" s="71"/>
      <c r="CY353" s="71"/>
      <c r="CZ353" s="71"/>
      <c r="DA353" s="71"/>
      <c r="DB353" s="71"/>
      <c r="DC353" s="71"/>
      <c r="DD353" s="71"/>
      <c r="DE353" s="71"/>
      <c r="DF353" s="71"/>
      <c r="DG353" s="71"/>
      <c r="DH353" s="71"/>
      <c r="DI353" s="71"/>
      <c r="DJ353" s="71"/>
      <c r="DK353" s="71"/>
      <c r="DL353" s="71"/>
      <c r="DM353" s="71"/>
      <c r="DN353" s="71"/>
      <c r="DO353" s="71"/>
      <c r="DP353" s="71"/>
      <c r="DQ353" s="71"/>
      <c r="DR353" s="71"/>
      <c r="DS353" s="71"/>
      <c r="DT353" s="71"/>
    </row>
    <row r="354" spans="1:124" s="59" customFormat="1" ht="12.75" customHeight="1" x14ac:dyDescent="0.2">
      <c r="A354" s="78">
        <v>3</v>
      </c>
      <c r="B354" s="643" t="s">
        <v>184</v>
      </c>
      <c r="C354" s="642" t="s">
        <v>185</v>
      </c>
      <c r="D354" s="265" t="s">
        <v>172</v>
      </c>
      <c r="E354" s="89" t="s">
        <v>46</v>
      </c>
      <c r="F354" s="89"/>
      <c r="G354" s="105" t="s">
        <v>114</v>
      </c>
      <c r="H354" s="105" t="s">
        <v>94</v>
      </c>
      <c r="I354" s="105">
        <v>2</v>
      </c>
      <c r="J354" s="105">
        <v>2</v>
      </c>
      <c r="K354" s="105">
        <v>395.3</v>
      </c>
      <c r="L354" s="105">
        <v>395.3</v>
      </c>
      <c r="M354" s="104">
        <v>246.3</v>
      </c>
      <c r="N354" s="104">
        <v>8</v>
      </c>
      <c r="O354" s="275">
        <v>7613235.9160698764</v>
      </c>
      <c r="P354" s="94">
        <v>0</v>
      </c>
      <c r="Q354" s="94">
        <v>0</v>
      </c>
      <c r="R354" s="94">
        <f>O354</f>
        <v>7613235.9160698764</v>
      </c>
      <c r="S354" s="151">
        <f>R354/L354</f>
        <v>19259.387594408996</v>
      </c>
      <c r="T354" s="256">
        <f>S354*102%</f>
        <v>19644.575346297177</v>
      </c>
      <c r="U354" s="71"/>
      <c r="V354" s="71"/>
      <c r="W354" s="71"/>
      <c r="X354" s="71"/>
      <c r="Y354" s="71"/>
      <c r="Z354" s="71"/>
      <c r="AA354" s="71"/>
      <c r="AB354" s="71"/>
      <c r="AC354" s="71"/>
      <c r="AD354" s="71"/>
      <c r="AE354" s="71"/>
      <c r="AF354" s="71"/>
      <c r="AG354" s="71"/>
      <c r="AH354" s="71"/>
      <c r="AI354" s="71"/>
      <c r="AJ354" s="71"/>
      <c r="AK354" s="71"/>
      <c r="AL354" s="71"/>
      <c r="AM354" s="71"/>
      <c r="AN354" s="71"/>
      <c r="AO354" s="71"/>
      <c r="AP354" s="71"/>
      <c r="AQ354" s="71"/>
      <c r="AR354" s="71"/>
      <c r="AS354" s="71"/>
      <c r="AT354" s="71"/>
      <c r="AU354" s="71"/>
      <c r="AV354" s="71"/>
      <c r="AW354" s="71"/>
      <c r="AX354" s="71"/>
      <c r="AY354" s="71"/>
      <c r="AZ354" s="71"/>
      <c r="BA354" s="71"/>
      <c r="BB354" s="71"/>
      <c r="BC354" s="71"/>
      <c r="BD354" s="71"/>
      <c r="BE354" s="71"/>
      <c r="BF354" s="71"/>
      <c r="BG354" s="71"/>
      <c r="BH354" s="71"/>
      <c r="BI354" s="71"/>
      <c r="BJ354" s="71"/>
      <c r="BK354" s="71"/>
      <c r="BL354" s="71"/>
      <c r="BM354" s="71"/>
      <c r="BN354" s="71"/>
      <c r="BO354" s="71"/>
      <c r="BP354" s="71"/>
      <c r="BQ354" s="71"/>
      <c r="BR354" s="71"/>
      <c r="BS354" s="71"/>
      <c r="BT354" s="71"/>
      <c r="BU354" s="71"/>
      <c r="BV354" s="71"/>
      <c r="BW354" s="71"/>
      <c r="BX354" s="71"/>
      <c r="BY354" s="71"/>
      <c r="BZ354" s="71"/>
      <c r="CA354" s="71"/>
      <c r="CB354" s="71"/>
      <c r="CC354" s="71"/>
      <c r="CD354" s="71"/>
      <c r="CE354" s="71"/>
      <c r="CF354" s="71"/>
      <c r="CG354" s="71"/>
      <c r="CH354" s="71"/>
      <c r="CI354" s="71"/>
      <c r="CJ354" s="71"/>
      <c r="CK354" s="71"/>
      <c r="CL354" s="71"/>
      <c r="CM354" s="71"/>
      <c r="CN354" s="71"/>
      <c r="CO354" s="71"/>
      <c r="CP354" s="71"/>
      <c r="CQ354" s="71"/>
      <c r="CR354" s="71"/>
      <c r="CS354" s="71"/>
      <c r="CT354" s="71"/>
      <c r="CU354" s="71"/>
      <c r="CV354" s="71"/>
      <c r="CW354" s="71"/>
      <c r="CX354" s="71"/>
      <c r="CY354" s="71"/>
      <c r="CZ354" s="71"/>
      <c r="DA354" s="71"/>
      <c r="DB354" s="71"/>
      <c r="DC354" s="71"/>
      <c r="DD354" s="71"/>
      <c r="DE354" s="71"/>
      <c r="DF354" s="71"/>
      <c r="DG354" s="71"/>
      <c r="DH354" s="71"/>
      <c r="DI354" s="71"/>
      <c r="DJ354" s="71"/>
      <c r="DK354" s="71"/>
      <c r="DL354" s="71"/>
      <c r="DM354" s="71"/>
      <c r="DN354" s="71"/>
      <c r="DO354" s="71"/>
      <c r="DP354" s="71"/>
      <c r="DQ354" s="71"/>
      <c r="DR354" s="71"/>
      <c r="DS354" s="71"/>
      <c r="DT354" s="71"/>
    </row>
    <row r="355" spans="1:124" s="59" customFormat="1" ht="12.75" customHeight="1" x14ac:dyDescent="0.2">
      <c r="A355" s="78">
        <v>4</v>
      </c>
      <c r="B355" s="643" t="s">
        <v>186</v>
      </c>
      <c r="C355" s="642" t="s">
        <v>187</v>
      </c>
      <c r="D355" s="265" t="s">
        <v>172</v>
      </c>
      <c r="E355" s="101" t="s">
        <v>57</v>
      </c>
      <c r="F355" s="89"/>
      <c r="G355" s="105" t="s">
        <v>114</v>
      </c>
      <c r="H355" s="105" t="s">
        <v>104</v>
      </c>
      <c r="I355" s="105">
        <v>2</v>
      </c>
      <c r="J355" s="105">
        <v>1</v>
      </c>
      <c r="K355" s="105">
        <v>441.2</v>
      </c>
      <c r="L355" s="105">
        <v>441.2</v>
      </c>
      <c r="M355" s="104">
        <v>285.7</v>
      </c>
      <c r="N355" s="104">
        <v>8</v>
      </c>
      <c r="O355" s="275">
        <v>9029750.2357723117</v>
      </c>
      <c r="P355" s="94">
        <v>0</v>
      </c>
      <c r="Q355" s="94">
        <v>0</v>
      </c>
      <c r="R355" s="94">
        <f>O355</f>
        <v>9029750.2357723117</v>
      </c>
      <c r="S355" s="151">
        <f>R355/L355</f>
        <v>20466.342329493</v>
      </c>
      <c r="T355" s="256">
        <f>S355*102%</f>
        <v>20875.669176082862</v>
      </c>
      <c r="U355" s="71"/>
      <c r="V355" s="71"/>
      <c r="W355" s="71"/>
      <c r="X355" s="71"/>
      <c r="Y355" s="71"/>
      <c r="Z355" s="71"/>
      <c r="AA355" s="71"/>
      <c r="AB355" s="71"/>
      <c r="AC355" s="71"/>
      <c r="AD355" s="71"/>
      <c r="AE355" s="71"/>
      <c r="AF355" s="71"/>
      <c r="AG355" s="71"/>
      <c r="AH355" s="71"/>
      <c r="AI355" s="71"/>
      <c r="AJ355" s="71"/>
      <c r="AK355" s="71"/>
      <c r="AL355" s="71"/>
      <c r="AM355" s="71"/>
      <c r="AN355" s="71"/>
      <c r="AO355" s="71"/>
      <c r="AP355" s="71"/>
      <c r="AQ355" s="71"/>
      <c r="AR355" s="71"/>
      <c r="AS355" s="71"/>
      <c r="AT355" s="71"/>
      <c r="AU355" s="71"/>
      <c r="AV355" s="71"/>
      <c r="AW355" s="71"/>
      <c r="AX355" s="71"/>
      <c r="AY355" s="71"/>
      <c r="AZ355" s="71"/>
      <c r="BA355" s="71"/>
      <c r="BB355" s="71"/>
      <c r="BC355" s="71"/>
      <c r="BD355" s="71"/>
      <c r="BE355" s="71"/>
      <c r="BF355" s="71"/>
      <c r="BG355" s="71"/>
      <c r="BH355" s="71"/>
      <c r="BI355" s="71"/>
      <c r="BJ355" s="71"/>
      <c r="BK355" s="71"/>
      <c r="BL355" s="71"/>
      <c r="BM355" s="71"/>
      <c r="BN355" s="71"/>
      <c r="BO355" s="71"/>
      <c r="BP355" s="71"/>
      <c r="BQ355" s="71"/>
      <c r="BR355" s="71"/>
      <c r="BS355" s="71"/>
      <c r="BT355" s="71"/>
      <c r="BU355" s="71"/>
      <c r="BV355" s="71"/>
      <c r="BW355" s="71"/>
      <c r="BX355" s="71"/>
      <c r="BY355" s="71"/>
      <c r="BZ355" s="71"/>
      <c r="CA355" s="71"/>
      <c r="CB355" s="71"/>
      <c r="CC355" s="71"/>
      <c r="CD355" s="71"/>
      <c r="CE355" s="71"/>
      <c r="CF355" s="71"/>
      <c r="CG355" s="71"/>
      <c r="CH355" s="71"/>
      <c r="CI355" s="71"/>
      <c r="CJ355" s="71"/>
      <c r="CK355" s="71"/>
      <c r="CL355" s="71"/>
      <c r="CM355" s="71"/>
      <c r="CN355" s="71"/>
      <c r="CO355" s="71"/>
      <c r="CP355" s="71"/>
      <c r="CQ355" s="71"/>
      <c r="CR355" s="71"/>
      <c r="CS355" s="71"/>
      <c r="CT355" s="71"/>
      <c r="CU355" s="71"/>
      <c r="CV355" s="71"/>
      <c r="CW355" s="71"/>
      <c r="CX355" s="71"/>
      <c r="CY355" s="71"/>
      <c r="CZ355" s="71"/>
      <c r="DA355" s="71"/>
      <c r="DB355" s="71"/>
      <c r="DC355" s="71"/>
      <c r="DD355" s="71"/>
      <c r="DE355" s="71"/>
      <c r="DF355" s="71"/>
      <c r="DG355" s="71"/>
      <c r="DH355" s="71"/>
      <c r="DI355" s="71"/>
      <c r="DJ355" s="71"/>
      <c r="DK355" s="71"/>
      <c r="DL355" s="71"/>
      <c r="DM355" s="71"/>
      <c r="DN355" s="71"/>
      <c r="DO355" s="71"/>
      <c r="DP355" s="71"/>
      <c r="DQ355" s="71"/>
      <c r="DR355" s="71"/>
      <c r="DS355" s="71"/>
      <c r="DT355" s="71"/>
    </row>
    <row r="356" spans="1:124" s="58" customFormat="1" ht="12.75" customHeight="1" x14ac:dyDescent="0.2">
      <c r="A356" s="593" t="s">
        <v>1188</v>
      </c>
      <c r="B356" s="593"/>
      <c r="C356" s="229"/>
      <c r="D356" s="229"/>
      <c r="E356" s="283"/>
      <c r="F356" s="281"/>
      <c r="G356" s="228"/>
      <c r="H356" s="229"/>
      <c r="I356" s="228"/>
      <c r="J356" s="228"/>
      <c r="K356" s="228"/>
      <c r="L356" s="228"/>
      <c r="M356" s="228"/>
      <c r="N356" s="228"/>
      <c r="O356" s="284">
        <f>SUM(O340:O355)</f>
        <v>142994226.53090382</v>
      </c>
      <c r="P356" s="228"/>
      <c r="Q356" s="228"/>
      <c r="R356" s="228"/>
      <c r="S356" s="228"/>
      <c r="T356" s="228"/>
      <c r="U356" s="71"/>
      <c r="V356" s="71"/>
      <c r="W356" s="71"/>
      <c r="X356" s="71"/>
      <c r="Y356" s="71"/>
      <c r="Z356" s="71"/>
      <c r="AA356" s="71"/>
      <c r="AB356" s="71"/>
      <c r="AC356" s="71"/>
      <c r="AD356" s="71"/>
      <c r="AE356" s="71"/>
      <c r="AF356" s="71"/>
      <c r="AG356" s="71"/>
      <c r="AH356" s="71"/>
      <c r="AI356" s="71"/>
      <c r="AJ356" s="71"/>
      <c r="AK356" s="71"/>
      <c r="AL356" s="71"/>
      <c r="AM356" s="71"/>
      <c r="AN356" s="71"/>
      <c r="AO356" s="71"/>
      <c r="AP356" s="71"/>
      <c r="AQ356" s="71"/>
      <c r="AR356" s="71"/>
      <c r="AS356" s="71"/>
      <c r="AT356" s="71"/>
      <c r="AU356" s="71"/>
      <c r="AV356" s="71"/>
      <c r="AW356" s="71"/>
      <c r="AX356" s="71"/>
      <c r="AY356" s="71"/>
      <c r="AZ356" s="71"/>
      <c r="BA356" s="71"/>
      <c r="BB356" s="71"/>
      <c r="BC356" s="71"/>
      <c r="BD356" s="71"/>
      <c r="BE356" s="71"/>
      <c r="BF356" s="71"/>
      <c r="BG356" s="71"/>
      <c r="BH356" s="71"/>
      <c r="BI356" s="71"/>
      <c r="BJ356" s="71"/>
      <c r="BK356" s="71"/>
      <c r="BL356" s="71"/>
      <c r="BM356" s="71"/>
      <c r="BN356" s="71"/>
      <c r="BO356" s="71"/>
      <c r="BP356" s="71"/>
      <c r="BQ356" s="71"/>
      <c r="BR356" s="71"/>
      <c r="BS356" s="71"/>
      <c r="BT356" s="71"/>
      <c r="BU356" s="71"/>
      <c r="BV356" s="71"/>
      <c r="BW356" s="71"/>
      <c r="BX356" s="71"/>
      <c r="BY356" s="71"/>
      <c r="BZ356" s="71"/>
      <c r="CA356" s="71"/>
      <c r="CB356" s="71"/>
      <c r="CC356" s="71"/>
      <c r="CD356" s="71"/>
      <c r="CE356" s="71"/>
      <c r="CF356" s="71"/>
      <c r="CG356" s="71"/>
      <c r="CH356" s="71"/>
      <c r="CI356" s="71"/>
      <c r="CJ356" s="71"/>
      <c r="CK356" s="71"/>
      <c r="CL356" s="71"/>
      <c r="CM356" s="71"/>
      <c r="CN356" s="71"/>
      <c r="CO356" s="71"/>
      <c r="CP356" s="71"/>
      <c r="CQ356" s="71"/>
      <c r="CR356" s="71"/>
      <c r="CS356" s="71"/>
      <c r="CT356" s="71"/>
      <c r="CU356" s="71"/>
      <c r="CV356" s="71"/>
      <c r="CW356" s="71"/>
      <c r="CX356" s="71"/>
      <c r="CY356" s="71"/>
      <c r="CZ356" s="71"/>
      <c r="DA356" s="71"/>
      <c r="DB356" s="71"/>
      <c r="DC356" s="71"/>
      <c r="DD356" s="71"/>
      <c r="DE356" s="71"/>
      <c r="DF356" s="71"/>
      <c r="DG356" s="71"/>
      <c r="DH356" s="71"/>
      <c r="DI356" s="71"/>
      <c r="DJ356" s="71"/>
      <c r="DK356" s="71"/>
      <c r="DL356" s="71"/>
      <c r="DM356" s="71"/>
      <c r="DN356" s="71"/>
      <c r="DO356" s="71"/>
      <c r="DP356" s="71"/>
      <c r="DQ356" s="71"/>
      <c r="DR356" s="71"/>
      <c r="DS356" s="71"/>
      <c r="DT356" s="71"/>
    </row>
    <row r="357" spans="1:124" ht="12.75" customHeight="1" x14ac:dyDescent="0.2">
      <c r="A357" s="592" t="s">
        <v>75</v>
      </c>
      <c r="B357" s="592"/>
      <c r="C357" s="260"/>
      <c r="D357" s="260"/>
      <c r="E357" s="93"/>
      <c r="F357" s="65"/>
      <c r="G357" s="65"/>
      <c r="H357" s="388"/>
      <c r="I357" s="65"/>
      <c r="J357" s="65"/>
      <c r="K357" s="65"/>
      <c r="L357" s="65"/>
      <c r="M357" s="65"/>
      <c r="N357" s="65"/>
      <c r="O357" s="213"/>
      <c r="P357" s="65"/>
      <c r="Q357" s="65"/>
      <c r="R357" s="65"/>
      <c r="S357" s="65"/>
      <c r="T357" s="65"/>
    </row>
    <row r="358" spans="1:124" x14ac:dyDescent="0.2">
      <c r="A358" s="157">
        <v>1</v>
      </c>
      <c r="B358" s="523" t="s">
        <v>1484</v>
      </c>
      <c r="C358" s="523" t="s">
        <v>1485</v>
      </c>
      <c r="D358" s="376" t="s">
        <v>1260</v>
      </c>
      <c r="E358" s="361" t="s">
        <v>49</v>
      </c>
      <c r="F358" s="370" t="s">
        <v>1675</v>
      </c>
      <c r="G358" s="157" t="s">
        <v>114</v>
      </c>
      <c r="H358" s="379" t="s">
        <v>1175</v>
      </c>
      <c r="I358" s="157">
        <v>5</v>
      </c>
      <c r="J358" s="157">
        <v>2</v>
      </c>
      <c r="K358" s="157">
        <v>4480.3</v>
      </c>
      <c r="L358" s="157">
        <v>4350.1000000000004</v>
      </c>
      <c r="M358" s="157">
        <v>2525.09</v>
      </c>
      <c r="N358" s="157">
        <v>4</v>
      </c>
      <c r="O358" s="103">
        <v>19089920.997115999</v>
      </c>
      <c r="P358" s="45">
        <v>0</v>
      </c>
      <c r="Q358" s="45">
        <v>0</v>
      </c>
      <c r="R358" s="45">
        <f t="shared" ref="R358:R363" si="42">O358</f>
        <v>19089920.997115999</v>
      </c>
      <c r="S358" s="103">
        <f t="shared" ref="S358:S363" si="43">R358/L358</f>
        <v>4388.3867030909632</v>
      </c>
      <c r="T358" s="297">
        <v>33376.04</v>
      </c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</row>
    <row r="359" spans="1:124" x14ac:dyDescent="0.2">
      <c r="A359" s="157">
        <v>2</v>
      </c>
      <c r="B359" s="523" t="s">
        <v>1487</v>
      </c>
      <c r="C359" s="523" t="s">
        <v>1488</v>
      </c>
      <c r="D359" s="376" t="s">
        <v>1231</v>
      </c>
      <c r="E359" s="361" t="s">
        <v>53</v>
      </c>
      <c r="F359" s="370" t="s">
        <v>1675</v>
      </c>
      <c r="G359" s="157" t="s">
        <v>114</v>
      </c>
      <c r="H359" s="379" t="s">
        <v>1175</v>
      </c>
      <c r="I359" s="157">
        <v>3</v>
      </c>
      <c r="J359" s="157">
        <v>2</v>
      </c>
      <c r="K359" s="157">
        <v>920.83</v>
      </c>
      <c r="L359" s="157">
        <v>745.23</v>
      </c>
      <c r="M359" s="157">
        <v>0</v>
      </c>
      <c r="N359" s="157">
        <v>18</v>
      </c>
      <c r="O359" s="103">
        <v>15752832.090547079</v>
      </c>
      <c r="P359" s="45">
        <v>0</v>
      </c>
      <c r="Q359" s="45">
        <v>0</v>
      </c>
      <c r="R359" s="45">
        <f t="shared" si="42"/>
        <v>15752832.090547079</v>
      </c>
      <c r="S359" s="103">
        <f t="shared" si="43"/>
        <v>21138.215169205585</v>
      </c>
      <c r="T359" s="297">
        <v>39373.880000000005</v>
      </c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</row>
    <row r="360" spans="1:124" x14ac:dyDescent="0.2">
      <c r="A360" s="157">
        <v>3</v>
      </c>
      <c r="B360" s="523" t="s">
        <v>1489</v>
      </c>
      <c r="C360" s="523" t="s">
        <v>1490</v>
      </c>
      <c r="D360" s="376" t="s">
        <v>1231</v>
      </c>
      <c r="E360" s="361" t="s">
        <v>44</v>
      </c>
      <c r="F360" s="370" t="s">
        <v>1675</v>
      </c>
      <c r="G360" s="157" t="s">
        <v>114</v>
      </c>
      <c r="H360" s="379" t="s">
        <v>1175</v>
      </c>
      <c r="I360" s="157">
        <v>3</v>
      </c>
      <c r="J360" s="157">
        <v>3</v>
      </c>
      <c r="K360" s="157">
        <v>1727.1</v>
      </c>
      <c r="L360" s="157">
        <v>1620.1</v>
      </c>
      <c r="M360" s="157">
        <v>1360.13</v>
      </c>
      <c r="N360" s="157">
        <v>38</v>
      </c>
      <c r="O360" s="103">
        <v>19574870.604284</v>
      </c>
      <c r="P360" s="45">
        <v>0</v>
      </c>
      <c r="Q360" s="45">
        <v>0</v>
      </c>
      <c r="R360" s="45">
        <f t="shared" si="42"/>
        <v>19574870.604284</v>
      </c>
      <c r="S360" s="103">
        <f t="shared" si="43"/>
        <v>12082.507625630516</v>
      </c>
      <c r="T360" s="297">
        <v>39373.880000000005</v>
      </c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</row>
    <row r="361" spans="1:124" x14ac:dyDescent="0.2">
      <c r="A361" s="157">
        <v>4</v>
      </c>
      <c r="B361" s="523" t="s">
        <v>1180</v>
      </c>
      <c r="C361" s="523" t="s">
        <v>1486</v>
      </c>
      <c r="D361" s="376" t="s">
        <v>1231</v>
      </c>
      <c r="E361" s="361">
        <v>1965</v>
      </c>
      <c r="F361" s="370" t="s">
        <v>1675</v>
      </c>
      <c r="G361" s="157" t="s">
        <v>114</v>
      </c>
      <c r="H361" s="379" t="s">
        <v>1176</v>
      </c>
      <c r="I361" s="157">
        <v>4</v>
      </c>
      <c r="J361" s="157">
        <v>2</v>
      </c>
      <c r="K361" s="157">
        <v>1287.2</v>
      </c>
      <c r="L361" s="157">
        <v>1286.5</v>
      </c>
      <c r="M361" s="157">
        <v>0</v>
      </c>
      <c r="N361" s="157">
        <v>29</v>
      </c>
      <c r="O361" s="103">
        <v>10459566.877589999</v>
      </c>
      <c r="P361" s="45">
        <v>0</v>
      </c>
      <c r="Q361" s="45">
        <v>0</v>
      </c>
      <c r="R361" s="45">
        <f t="shared" si="42"/>
        <v>10459566.877589999</v>
      </c>
      <c r="S361" s="103">
        <f t="shared" si="43"/>
        <v>8130.2501963389032</v>
      </c>
      <c r="T361" s="297">
        <v>35854.509999999995</v>
      </c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</row>
    <row r="362" spans="1:124" x14ac:dyDescent="0.2">
      <c r="A362" s="157">
        <v>5</v>
      </c>
      <c r="B362" s="99" t="s">
        <v>1491</v>
      </c>
      <c r="C362" s="99" t="s">
        <v>1492</v>
      </c>
      <c r="D362" s="157" t="s">
        <v>175</v>
      </c>
      <c r="E362" s="44" t="s">
        <v>49</v>
      </c>
      <c r="F362" s="52" t="s">
        <v>1675</v>
      </c>
      <c r="G362" s="157" t="s">
        <v>114</v>
      </c>
      <c r="H362" s="379" t="s">
        <v>1175</v>
      </c>
      <c r="I362" s="157">
        <v>4</v>
      </c>
      <c r="J362" s="157">
        <v>2</v>
      </c>
      <c r="K362" s="157">
        <v>1525.3</v>
      </c>
      <c r="L362" s="157">
        <v>1201.4000000000001</v>
      </c>
      <c r="M362" s="157">
        <v>794.3</v>
      </c>
      <c r="N362" s="157">
        <v>31</v>
      </c>
      <c r="O362" s="103">
        <v>33811652.855744399</v>
      </c>
      <c r="P362" s="45">
        <v>0</v>
      </c>
      <c r="Q362" s="45">
        <v>0</v>
      </c>
      <c r="R362" s="45">
        <f t="shared" si="42"/>
        <v>33811652.855744399</v>
      </c>
      <c r="S362" s="103">
        <f t="shared" si="43"/>
        <v>28143.543245999997</v>
      </c>
      <c r="T362" s="297">
        <v>35854.509999999995</v>
      </c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</row>
    <row r="363" spans="1:124" x14ac:dyDescent="0.2">
      <c r="A363" s="157">
        <v>6</v>
      </c>
      <c r="B363" s="99" t="s">
        <v>1493</v>
      </c>
      <c r="C363" s="99" t="s">
        <v>1494</v>
      </c>
      <c r="D363" s="157" t="s">
        <v>175</v>
      </c>
      <c r="E363" s="44" t="s">
        <v>128</v>
      </c>
      <c r="F363" s="52" t="s">
        <v>1675</v>
      </c>
      <c r="G363" s="157" t="s">
        <v>114</v>
      </c>
      <c r="H363" s="379" t="s">
        <v>1175</v>
      </c>
      <c r="I363" s="157">
        <v>5</v>
      </c>
      <c r="J363" s="157">
        <v>4</v>
      </c>
      <c r="K363" s="157">
        <v>4222</v>
      </c>
      <c r="L363" s="157">
        <v>3893.1</v>
      </c>
      <c r="M363" s="157">
        <v>2579.1999999999998</v>
      </c>
      <c r="N363" s="157">
        <v>57</v>
      </c>
      <c r="O363" s="103">
        <v>106210139.63252351</v>
      </c>
      <c r="P363" s="45">
        <v>0</v>
      </c>
      <c r="Q363" s="45">
        <v>0</v>
      </c>
      <c r="R363" s="45">
        <f t="shared" si="42"/>
        <v>106210139.63252351</v>
      </c>
      <c r="S363" s="103">
        <f t="shared" si="43"/>
        <v>27281.636647536285</v>
      </c>
      <c r="T363" s="297">
        <v>33399.479999999996</v>
      </c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</row>
    <row r="364" spans="1:124" s="47" customFormat="1" ht="12.75" customHeight="1" x14ac:dyDescent="0.2">
      <c r="A364" s="237"/>
      <c r="B364" s="250"/>
      <c r="C364" s="237"/>
      <c r="D364" s="237"/>
      <c r="E364" s="125"/>
      <c r="F364" s="261"/>
      <c r="G364" s="125"/>
      <c r="H364" s="125"/>
      <c r="I364" s="125"/>
      <c r="J364" s="130"/>
      <c r="K364" s="132"/>
      <c r="L364" s="132"/>
      <c r="M364" s="132"/>
      <c r="N364" s="132"/>
      <c r="O364" s="274"/>
      <c r="P364" s="250"/>
      <c r="Q364" s="250"/>
      <c r="R364" s="250"/>
      <c r="S364" s="250"/>
      <c r="T364" s="250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259"/>
      <c r="AW364" s="259"/>
      <c r="AX364" s="259"/>
      <c r="AY364" s="259"/>
      <c r="AZ364" s="259"/>
      <c r="BA364" s="259"/>
      <c r="BB364" s="259"/>
      <c r="BC364" s="259"/>
      <c r="BD364" s="259"/>
      <c r="BE364" s="259"/>
      <c r="BF364" s="259"/>
      <c r="BG364" s="259"/>
      <c r="BH364" s="259"/>
      <c r="BI364" s="259"/>
      <c r="BJ364" s="259"/>
      <c r="BK364" s="259"/>
      <c r="BL364" s="259"/>
      <c r="BM364" s="259"/>
      <c r="BN364" s="259"/>
      <c r="BO364" s="259"/>
      <c r="BP364" s="259"/>
      <c r="BQ364" s="259"/>
      <c r="BR364" s="259"/>
      <c r="BS364" s="259"/>
      <c r="BT364" s="259"/>
      <c r="BU364" s="259"/>
      <c r="BV364" s="259"/>
      <c r="BW364" s="259"/>
      <c r="BX364" s="259"/>
      <c r="BY364" s="259"/>
      <c r="BZ364" s="259"/>
      <c r="CA364" s="259"/>
      <c r="CB364" s="259"/>
      <c r="CC364" s="259"/>
      <c r="CD364" s="259"/>
      <c r="CE364" s="259"/>
      <c r="CF364" s="259"/>
      <c r="CG364" s="259"/>
      <c r="CH364" s="259"/>
      <c r="CI364" s="259"/>
      <c r="CJ364" s="259"/>
      <c r="CK364" s="259"/>
      <c r="CL364" s="259"/>
      <c r="CM364" s="259"/>
      <c r="CN364" s="259"/>
      <c r="CO364" s="259"/>
      <c r="CP364" s="259"/>
      <c r="CQ364" s="259"/>
      <c r="CR364" s="259"/>
      <c r="CS364" s="259"/>
      <c r="CT364" s="259"/>
      <c r="CU364" s="259"/>
      <c r="CV364" s="259"/>
      <c r="CW364" s="259"/>
      <c r="CX364" s="259"/>
      <c r="CY364" s="259"/>
      <c r="CZ364" s="259"/>
      <c r="DA364" s="259"/>
      <c r="DB364" s="259"/>
      <c r="DC364" s="259"/>
      <c r="DD364" s="259"/>
      <c r="DE364" s="259"/>
      <c r="DF364" s="259"/>
      <c r="DG364" s="259"/>
      <c r="DH364" s="259"/>
      <c r="DI364" s="259"/>
      <c r="DJ364" s="259"/>
      <c r="DK364" s="259"/>
      <c r="DL364" s="259"/>
      <c r="DM364" s="259"/>
      <c r="DN364" s="259"/>
      <c r="DO364" s="259"/>
      <c r="DP364" s="259"/>
      <c r="DQ364" s="259"/>
      <c r="DR364" s="259"/>
      <c r="DS364" s="259"/>
      <c r="DT364" s="259"/>
    </row>
    <row r="365" spans="1:124" ht="12.75" customHeight="1" x14ac:dyDescent="0.2">
      <c r="A365" s="78">
        <v>1</v>
      </c>
      <c r="B365" s="65" t="s">
        <v>361</v>
      </c>
      <c r="C365" s="78" t="s">
        <v>362</v>
      </c>
      <c r="D365" s="78" t="s">
        <v>168</v>
      </c>
      <c r="E365" s="89" t="s">
        <v>121</v>
      </c>
      <c r="F365" s="52" t="s">
        <v>1675</v>
      </c>
      <c r="G365" s="89" t="s">
        <v>114</v>
      </c>
      <c r="H365" s="389" t="s">
        <v>1128</v>
      </c>
      <c r="I365" s="89">
        <v>5</v>
      </c>
      <c r="J365" s="91">
        <v>6</v>
      </c>
      <c r="K365" s="29">
        <v>5666.7</v>
      </c>
      <c r="L365" s="29">
        <v>5148.7</v>
      </c>
      <c r="M365" s="29">
        <v>0</v>
      </c>
      <c r="N365" s="30">
        <v>78</v>
      </c>
      <c r="O365" s="213">
        <v>55110890.396408483</v>
      </c>
      <c r="P365" s="94">
        <v>0</v>
      </c>
      <c r="Q365" s="94">
        <v>0</v>
      </c>
      <c r="R365" s="94">
        <f t="shared" ref="R365:R373" si="44">O365</f>
        <v>55110890.396408483</v>
      </c>
      <c r="S365" s="151">
        <f t="shared" ref="S365:S373" si="45">R365/L365</f>
        <v>10703.845707927921</v>
      </c>
      <c r="T365" s="256">
        <f t="shared" ref="T365:T373" si="46">S365*102%</f>
        <v>10917.92262208648</v>
      </c>
    </row>
    <row r="366" spans="1:124" ht="12.75" customHeight="1" x14ac:dyDescent="0.2">
      <c r="A366" s="78">
        <v>2</v>
      </c>
      <c r="B366" s="65" t="s">
        <v>363</v>
      </c>
      <c r="C366" s="78" t="s">
        <v>364</v>
      </c>
      <c r="D366" s="78" t="s">
        <v>168</v>
      </c>
      <c r="E366" s="89" t="s">
        <v>125</v>
      </c>
      <c r="F366" s="52" t="s">
        <v>1675</v>
      </c>
      <c r="G366" s="89" t="s">
        <v>114</v>
      </c>
      <c r="H366" s="389" t="s">
        <v>1128</v>
      </c>
      <c r="I366" s="89">
        <v>5</v>
      </c>
      <c r="J366" s="91">
        <v>2</v>
      </c>
      <c r="K366" s="29">
        <v>1960.9</v>
      </c>
      <c r="L366" s="29">
        <v>1819.9</v>
      </c>
      <c r="M366" s="29">
        <v>0</v>
      </c>
      <c r="N366" s="30">
        <v>40</v>
      </c>
      <c r="O366" s="213">
        <v>19070525.169555012</v>
      </c>
      <c r="P366" s="94">
        <v>0</v>
      </c>
      <c r="Q366" s="94">
        <v>0</v>
      </c>
      <c r="R366" s="94">
        <f t="shared" si="44"/>
        <v>19070525.169555012</v>
      </c>
      <c r="S366" s="151">
        <f t="shared" si="45"/>
        <v>10478.886295705814</v>
      </c>
      <c r="T366" s="256">
        <f t="shared" si="46"/>
        <v>10688.46402161993</v>
      </c>
    </row>
    <row r="367" spans="1:124" ht="12.75" customHeight="1" x14ac:dyDescent="0.2">
      <c r="A367" s="78">
        <v>3</v>
      </c>
      <c r="B367" s="65" t="s">
        <v>367</v>
      </c>
      <c r="C367" s="78" t="s">
        <v>368</v>
      </c>
      <c r="D367" s="78" t="s">
        <v>168</v>
      </c>
      <c r="E367" s="89" t="s">
        <v>135</v>
      </c>
      <c r="F367" s="52" t="s">
        <v>1675</v>
      </c>
      <c r="G367" s="89" t="s">
        <v>114</v>
      </c>
      <c r="H367" s="389" t="s">
        <v>1129</v>
      </c>
      <c r="I367" s="89">
        <v>5</v>
      </c>
      <c r="J367" s="91">
        <v>3</v>
      </c>
      <c r="K367" s="29">
        <v>2401.9</v>
      </c>
      <c r="L367" s="29">
        <v>2173.4499999999998</v>
      </c>
      <c r="M367" s="29">
        <v>0</v>
      </c>
      <c r="N367" s="30">
        <v>46</v>
      </c>
      <c r="O367" s="213">
        <v>23362808.273579217</v>
      </c>
      <c r="P367" s="94">
        <v>0</v>
      </c>
      <c r="Q367" s="94">
        <v>0</v>
      </c>
      <c r="R367" s="94">
        <f t="shared" si="44"/>
        <v>23362808.273579217</v>
      </c>
      <c r="S367" s="151">
        <f t="shared" si="45"/>
        <v>10749.181381480696</v>
      </c>
      <c r="T367" s="256">
        <f t="shared" si="46"/>
        <v>10964.165009110309</v>
      </c>
    </row>
    <row r="368" spans="1:124" ht="12.75" customHeight="1" x14ac:dyDescent="0.2">
      <c r="A368" s="78">
        <v>4</v>
      </c>
      <c r="B368" s="65" t="s">
        <v>359</v>
      </c>
      <c r="C368" s="78" t="s">
        <v>360</v>
      </c>
      <c r="D368" s="78" t="s">
        <v>168</v>
      </c>
      <c r="E368" s="89" t="s">
        <v>108</v>
      </c>
      <c r="F368" s="52" t="s">
        <v>1675</v>
      </c>
      <c r="G368" s="89" t="s">
        <v>114</v>
      </c>
      <c r="H368" s="389" t="s">
        <v>1127</v>
      </c>
      <c r="I368" s="89">
        <v>5</v>
      </c>
      <c r="J368" s="91">
        <v>4</v>
      </c>
      <c r="K368" s="29">
        <v>3810</v>
      </c>
      <c r="L368" s="29">
        <v>3175.1</v>
      </c>
      <c r="M368" s="29">
        <v>0</v>
      </c>
      <c r="N368" s="30">
        <v>75</v>
      </c>
      <c r="O368" s="213">
        <v>38938052.292196356</v>
      </c>
      <c r="P368" s="94">
        <v>0</v>
      </c>
      <c r="Q368" s="94">
        <v>0</v>
      </c>
      <c r="R368" s="94">
        <f t="shared" si="44"/>
        <v>38938052.292196356</v>
      </c>
      <c r="S368" s="151">
        <f t="shared" si="45"/>
        <v>12263.567223771332</v>
      </c>
      <c r="T368" s="256">
        <f t="shared" si="46"/>
        <v>12508.838568246758</v>
      </c>
    </row>
    <row r="369" spans="1:124" ht="12.75" customHeight="1" x14ac:dyDescent="0.2">
      <c r="A369" s="78">
        <v>5</v>
      </c>
      <c r="B369" s="65" t="s">
        <v>355</v>
      </c>
      <c r="C369" s="78" t="s">
        <v>356</v>
      </c>
      <c r="D369" s="78" t="s">
        <v>168</v>
      </c>
      <c r="E369" s="89" t="s">
        <v>108</v>
      </c>
      <c r="F369" s="89"/>
      <c r="G369" s="89" t="s">
        <v>114</v>
      </c>
      <c r="H369" s="389" t="s">
        <v>1110</v>
      </c>
      <c r="I369" s="89">
        <v>2</v>
      </c>
      <c r="J369" s="91">
        <v>1</v>
      </c>
      <c r="K369" s="29">
        <v>354.9</v>
      </c>
      <c r="L369" s="29">
        <v>324</v>
      </c>
      <c r="M369" s="29">
        <v>0</v>
      </c>
      <c r="N369" s="30">
        <v>8</v>
      </c>
      <c r="O369" s="213">
        <v>5169223.8750561308</v>
      </c>
      <c r="P369" s="94">
        <v>0</v>
      </c>
      <c r="Q369" s="94">
        <v>0</v>
      </c>
      <c r="R369" s="94">
        <f t="shared" si="44"/>
        <v>5169223.8750561308</v>
      </c>
      <c r="S369" s="151">
        <f t="shared" si="45"/>
        <v>15954.394676099169</v>
      </c>
      <c r="T369" s="256">
        <f t="shared" si="46"/>
        <v>16273.482569621154</v>
      </c>
    </row>
    <row r="370" spans="1:124" ht="12.75" customHeight="1" x14ac:dyDescent="0.2">
      <c r="A370" s="78">
        <v>6</v>
      </c>
      <c r="B370" s="65" t="s">
        <v>365</v>
      </c>
      <c r="C370" s="78" t="s">
        <v>366</v>
      </c>
      <c r="D370" s="78" t="s">
        <v>168</v>
      </c>
      <c r="E370" s="89" t="s">
        <v>119</v>
      </c>
      <c r="F370" s="52" t="s">
        <v>1675</v>
      </c>
      <c r="G370" s="89" t="s">
        <v>114</v>
      </c>
      <c r="H370" s="389" t="s">
        <v>1127</v>
      </c>
      <c r="I370" s="89">
        <v>5</v>
      </c>
      <c r="J370" s="91">
        <v>2</v>
      </c>
      <c r="K370" s="29">
        <v>1756.7</v>
      </c>
      <c r="L370" s="29">
        <v>1636.7</v>
      </c>
      <c r="M370" s="29">
        <v>0</v>
      </c>
      <c r="N370" s="30">
        <v>40</v>
      </c>
      <c r="O370" s="213">
        <v>17953405.895459671</v>
      </c>
      <c r="P370" s="94">
        <v>0</v>
      </c>
      <c r="Q370" s="94">
        <v>0</v>
      </c>
      <c r="R370" s="94">
        <f t="shared" si="44"/>
        <v>17953405.895459671</v>
      </c>
      <c r="S370" s="151">
        <f t="shared" si="45"/>
        <v>10969.271030402439</v>
      </c>
      <c r="T370" s="256">
        <f t="shared" si="46"/>
        <v>11188.656451010487</v>
      </c>
    </row>
    <row r="371" spans="1:124" ht="12.75" customHeight="1" x14ac:dyDescent="0.2">
      <c r="A371" s="78">
        <v>7</v>
      </c>
      <c r="B371" s="65" t="s">
        <v>357</v>
      </c>
      <c r="C371" s="78" t="s">
        <v>358</v>
      </c>
      <c r="D371" s="78" t="s">
        <v>168</v>
      </c>
      <c r="E371" s="89" t="s">
        <v>120</v>
      </c>
      <c r="F371" s="89"/>
      <c r="G371" s="89" t="s">
        <v>114</v>
      </c>
      <c r="H371" s="389" t="s">
        <v>1126</v>
      </c>
      <c r="I371" s="89">
        <v>2</v>
      </c>
      <c r="J371" s="91">
        <v>2</v>
      </c>
      <c r="K371" s="29">
        <v>487.2</v>
      </c>
      <c r="L371" s="29">
        <v>445.7</v>
      </c>
      <c r="M371" s="29">
        <v>0</v>
      </c>
      <c r="N371" s="30">
        <v>8</v>
      </c>
      <c r="O371" s="213">
        <v>7096212.6568817906</v>
      </c>
      <c r="P371" s="94">
        <v>0</v>
      </c>
      <c r="Q371" s="94">
        <v>0</v>
      </c>
      <c r="R371" s="94">
        <f t="shared" si="44"/>
        <v>7096212.6568817906</v>
      </c>
      <c r="S371" s="151">
        <f t="shared" si="45"/>
        <v>15921.500239806575</v>
      </c>
      <c r="T371" s="256">
        <f t="shared" si="46"/>
        <v>16239.930244602707</v>
      </c>
    </row>
    <row r="372" spans="1:124" ht="12.75" customHeight="1" x14ac:dyDescent="0.2">
      <c r="A372" s="78">
        <v>8</v>
      </c>
      <c r="B372" s="65" t="s">
        <v>369</v>
      </c>
      <c r="C372" s="78" t="s">
        <v>370</v>
      </c>
      <c r="D372" s="78" t="s">
        <v>168</v>
      </c>
      <c r="E372" s="89" t="s">
        <v>125</v>
      </c>
      <c r="F372" s="52" t="s">
        <v>1675</v>
      </c>
      <c r="G372" s="89" t="s">
        <v>114</v>
      </c>
      <c r="H372" s="389" t="s">
        <v>1130</v>
      </c>
      <c r="I372" s="89">
        <v>5</v>
      </c>
      <c r="J372" s="91">
        <v>8</v>
      </c>
      <c r="K372" s="29">
        <v>7865</v>
      </c>
      <c r="L372" s="29">
        <v>6274.2</v>
      </c>
      <c r="M372" s="29">
        <v>0</v>
      </c>
      <c r="N372" s="30">
        <v>128</v>
      </c>
      <c r="O372" s="213">
        <v>76501306.079229176</v>
      </c>
      <c r="P372" s="94">
        <v>0</v>
      </c>
      <c r="Q372" s="94">
        <v>0</v>
      </c>
      <c r="R372" s="94">
        <f t="shared" si="44"/>
        <v>76501306.079229176</v>
      </c>
      <c r="S372" s="151">
        <f t="shared" si="45"/>
        <v>12192.997685637878</v>
      </c>
      <c r="T372" s="256">
        <f t="shared" si="46"/>
        <v>12436.857639350636</v>
      </c>
    </row>
    <row r="373" spans="1:124" ht="12.75" customHeight="1" x14ac:dyDescent="0.2">
      <c r="A373" s="78">
        <v>9</v>
      </c>
      <c r="B373" s="65" t="s">
        <v>371</v>
      </c>
      <c r="C373" s="78" t="s">
        <v>372</v>
      </c>
      <c r="D373" s="78" t="s">
        <v>168</v>
      </c>
      <c r="E373" s="89" t="s">
        <v>115</v>
      </c>
      <c r="F373" s="89"/>
      <c r="G373" s="89" t="s">
        <v>114</v>
      </c>
      <c r="H373" s="389" t="s">
        <v>1126</v>
      </c>
      <c r="I373" s="89">
        <v>2</v>
      </c>
      <c r="J373" s="91">
        <v>1</v>
      </c>
      <c r="K373" s="29">
        <v>434.2</v>
      </c>
      <c r="L373" s="29">
        <v>401.8</v>
      </c>
      <c r="M373" s="29">
        <v>0</v>
      </c>
      <c r="N373" s="95">
        <v>9</v>
      </c>
      <c r="O373" s="213">
        <v>8556394.9196627773</v>
      </c>
      <c r="P373" s="94">
        <v>0</v>
      </c>
      <c r="Q373" s="94">
        <v>0</v>
      </c>
      <c r="R373" s="94">
        <f t="shared" si="44"/>
        <v>8556394.9196627773</v>
      </c>
      <c r="S373" s="151">
        <f t="shared" si="45"/>
        <v>21295.159083282171</v>
      </c>
      <c r="T373" s="256">
        <f t="shared" si="46"/>
        <v>21721.062264947814</v>
      </c>
    </row>
    <row r="374" spans="1:124" s="47" customFormat="1" ht="12.75" customHeight="1" x14ac:dyDescent="0.2">
      <c r="A374" s="237"/>
      <c r="B374" s="250"/>
      <c r="C374" s="237"/>
      <c r="D374" s="237"/>
      <c r="E374" s="125"/>
      <c r="F374" s="261"/>
      <c r="G374" s="125"/>
      <c r="H374" s="125"/>
      <c r="I374" s="125"/>
      <c r="J374" s="130"/>
      <c r="K374" s="132"/>
      <c r="L374" s="132"/>
      <c r="M374" s="132"/>
      <c r="N374" s="132"/>
      <c r="O374" s="274"/>
      <c r="P374" s="250"/>
      <c r="Q374" s="250"/>
      <c r="R374" s="250"/>
      <c r="S374" s="250"/>
      <c r="T374" s="250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259"/>
      <c r="AW374" s="259"/>
      <c r="AX374" s="259"/>
      <c r="AY374" s="259"/>
      <c r="AZ374" s="259"/>
      <c r="BA374" s="259"/>
      <c r="BB374" s="259"/>
      <c r="BC374" s="259"/>
      <c r="BD374" s="259"/>
      <c r="BE374" s="259"/>
      <c r="BF374" s="259"/>
      <c r="BG374" s="259"/>
      <c r="BH374" s="259"/>
      <c r="BI374" s="259"/>
      <c r="BJ374" s="259"/>
      <c r="BK374" s="259"/>
      <c r="BL374" s="259"/>
      <c r="BM374" s="259"/>
      <c r="BN374" s="259"/>
      <c r="BO374" s="259"/>
      <c r="BP374" s="259"/>
      <c r="BQ374" s="259"/>
      <c r="BR374" s="259"/>
      <c r="BS374" s="259"/>
      <c r="BT374" s="259"/>
      <c r="BU374" s="259"/>
      <c r="BV374" s="259"/>
      <c r="BW374" s="259"/>
      <c r="BX374" s="259"/>
      <c r="BY374" s="259"/>
      <c r="BZ374" s="259"/>
      <c r="CA374" s="259"/>
      <c r="CB374" s="259"/>
      <c r="CC374" s="259"/>
      <c r="CD374" s="259"/>
      <c r="CE374" s="259"/>
      <c r="CF374" s="259"/>
      <c r="CG374" s="259"/>
      <c r="CH374" s="259"/>
      <c r="CI374" s="259"/>
      <c r="CJ374" s="259"/>
      <c r="CK374" s="259"/>
      <c r="CL374" s="259"/>
      <c r="CM374" s="259"/>
      <c r="CN374" s="259"/>
      <c r="CO374" s="259"/>
      <c r="CP374" s="259"/>
      <c r="CQ374" s="259"/>
      <c r="CR374" s="259"/>
      <c r="CS374" s="259"/>
      <c r="CT374" s="259"/>
      <c r="CU374" s="259"/>
      <c r="CV374" s="259"/>
      <c r="CW374" s="259"/>
      <c r="CX374" s="259"/>
      <c r="CY374" s="259"/>
      <c r="CZ374" s="259"/>
      <c r="DA374" s="259"/>
      <c r="DB374" s="259"/>
      <c r="DC374" s="259"/>
      <c r="DD374" s="259"/>
      <c r="DE374" s="259"/>
      <c r="DF374" s="259"/>
      <c r="DG374" s="259"/>
      <c r="DH374" s="259"/>
      <c r="DI374" s="259"/>
      <c r="DJ374" s="259"/>
      <c r="DK374" s="259"/>
      <c r="DL374" s="259"/>
      <c r="DM374" s="259"/>
      <c r="DN374" s="259"/>
      <c r="DO374" s="259"/>
      <c r="DP374" s="259"/>
      <c r="DQ374" s="259"/>
      <c r="DR374" s="259"/>
      <c r="DS374" s="259"/>
      <c r="DT374" s="259"/>
    </row>
    <row r="375" spans="1:124" ht="12.75" customHeight="1" x14ac:dyDescent="0.2">
      <c r="A375" s="78">
        <v>1</v>
      </c>
      <c r="B375" s="348" t="s">
        <v>682</v>
      </c>
      <c r="C375" s="372" t="s">
        <v>683</v>
      </c>
      <c r="D375" s="78" t="s">
        <v>174</v>
      </c>
      <c r="E375" s="89" t="s">
        <v>117</v>
      </c>
      <c r="F375" s="346" t="s">
        <v>1675</v>
      </c>
      <c r="G375" s="89" t="s">
        <v>114</v>
      </c>
      <c r="H375" s="389" t="s">
        <v>1127</v>
      </c>
      <c r="I375" s="89">
        <v>4</v>
      </c>
      <c r="J375" s="91">
        <v>4</v>
      </c>
      <c r="K375" s="29">
        <v>2151.5</v>
      </c>
      <c r="L375" s="29">
        <v>2005.5</v>
      </c>
      <c r="M375" s="29">
        <v>0</v>
      </c>
      <c r="N375" s="30">
        <v>48</v>
      </c>
      <c r="O375" s="213">
        <v>30568318.265200522</v>
      </c>
      <c r="P375" s="94">
        <v>0</v>
      </c>
      <c r="Q375" s="94">
        <v>0</v>
      </c>
      <c r="R375" s="94">
        <f t="shared" ref="R375:R380" si="47">O375</f>
        <v>30568318.265200522</v>
      </c>
      <c r="S375" s="151">
        <f t="shared" ref="S375:S380" si="48">R375/L375</f>
        <v>15242.242964448029</v>
      </c>
      <c r="T375" s="256">
        <f t="shared" ref="T375:T380" si="49">S375*102%</f>
        <v>15547.087823736991</v>
      </c>
    </row>
    <row r="376" spans="1:124" ht="12.75" customHeight="1" x14ac:dyDescent="0.2">
      <c r="A376" s="78">
        <v>2</v>
      </c>
      <c r="B376" s="348" t="s">
        <v>688</v>
      </c>
      <c r="C376" s="372" t="s">
        <v>689</v>
      </c>
      <c r="D376" s="78" t="s">
        <v>174</v>
      </c>
      <c r="E376" s="89" t="s">
        <v>136</v>
      </c>
      <c r="F376" s="346" t="s">
        <v>1675</v>
      </c>
      <c r="G376" s="89" t="s">
        <v>114</v>
      </c>
      <c r="H376" s="389" t="s">
        <v>1128</v>
      </c>
      <c r="I376" s="89">
        <v>5</v>
      </c>
      <c r="J376" s="91">
        <v>8</v>
      </c>
      <c r="K376" s="29">
        <v>7725.9</v>
      </c>
      <c r="L376" s="29">
        <v>5544.17</v>
      </c>
      <c r="M376" s="29">
        <v>0</v>
      </c>
      <c r="N376" s="30">
        <v>121</v>
      </c>
      <c r="O376" s="213">
        <v>75137421.799920976</v>
      </c>
      <c r="P376" s="94">
        <v>0</v>
      </c>
      <c r="Q376" s="94">
        <v>0</v>
      </c>
      <c r="R376" s="94">
        <f t="shared" si="47"/>
        <v>75137421.799920976</v>
      </c>
      <c r="S376" s="151">
        <f t="shared" si="48"/>
        <v>13552.510438879215</v>
      </c>
      <c r="T376" s="256">
        <f t="shared" si="49"/>
        <v>13823.560647656799</v>
      </c>
    </row>
    <row r="377" spans="1:124" ht="12.75" customHeight="1" x14ac:dyDescent="0.2">
      <c r="A377" s="78">
        <v>3</v>
      </c>
      <c r="B377" s="348" t="s">
        <v>684</v>
      </c>
      <c r="C377" s="372" t="s">
        <v>685</v>
      </c>
      <c r="D377" s="78" t="s">
        <v>174</v>
      </c>
      <c r="E377" s="89" t="s">
        <v>127</v>
      </c>
      <c r="F377" s="346" t="s">
        <v>1675</v>
      </c>
      <c r="G377" s="89" t="s">
        <v>114</v>
      </c>
      <c r="H377" s="389" t="s">
        <v>1130</v>
      </c>
      <c r="I377" s="89">
        <v>5</v>
      </c>
      <c r="J377" s="91">
        <v>4</v>
      </c>
      <c r="K377" s="29">
        <v>4476.3999999999996</v>
      </c>
      <c r="L377" s="29">
        <v>4195.3999999999996</v>
      </c>
      <c r="M377" s="29">
        <v>0</v>
      </c>
      <c r="N377" s="30">
        <v>58</v>
      </c>
      <c r="O377" s="213">
        <v>43541061.224801198</v>
      </c>
      <c r="P377" s="94">
        <v>0</v>
      </c>
      <c r="Q377" s="94">
        <v>0</v>
      </c>
      <c r="R377" s="94">
        <f t="shared" si="47"/>
        <v>43541061.224801198</v>
      </c>
      <c r="S377" s="151">
        <f t="shared" si="48"/>
        <v>10378.286033465511</v>
      </c>
      <c r="T377" s="256">
        <f t="shared" si="49"/>
        <v>10585.851754134821</v>
      </c>
    </row>
    <row r="378" spans="1:124" ht="12.75" customHeight="1" x14ac:dyDescent="0.2">
      <c r="A378" s="78">
        <v>4</v>
      </c>
      <c r="B378" s="348" t="s">
        <v>690</v>
      </c>
      <c r="C378" s="372" t="s">
        <v>685</v>
      </c>
      <c r="D378" s="78" t="s">
        <v>174</v>
      </c>
      <c r="E378" s="89" t="s">
        <v>127</v>
      </c>
      <c r="F378" s="346" t="s">
        <v>1675</v>
      </c>
      <c r="G378" s="89" t="s">
        <v>114</v>
      </c>
      <c r="H378" s="389" t="s">
        <v>1127</v>
      </c>
      <c r="I378" s="89">
        <v>5</v>
      </c>
      <c r="J378" s="91">
        <v>4</v>
      </c>
      <c r="K378" s="29">
        <v>3884</v>
      </c>
      <c r="L378" s="29">
        <v>3150.87</v>
      </c>
      <c r="M378" s="29">
        <v>0</v>
      </c>
      <c r="N378" s="30">
        <v>80</v>
      </c>
      <c r="O378" s="213">
        <v>39694329.423330873</v>
      </c>
      <c r="P378" s="94">
        <v>0</v>
      </c>
      <c r="Q378" s="94">
        <v>0</v>
      </c>
      <c r="R378" s="94">
        <f t="shared" si="47"/>
        <v>39694329.423330873</v>
      </c>
      <c r="S378" s="151">
        <f t="shared" si="48"/>
        <v>12597.895001485582</v>
      </c>
      <c r="T378" s="256">
        <f t="shared" si="49"/>
        <v>12849.852901515294</v>
      </c>
    </row>
    <row r="379" spans="1:124" ht="12.75" customHeight="1" x14ac:dyDescent="0.2">
      <c r="A379" s="78">
        <v>5</v>
      </c>
      <c r="B379" s="65" t="s">
        <v>691</v>
      </c>
      <c r="C379" s="78" t="s">
        <v>692</v>
      </c>
      <c r="D379" s="78" t="s">
        <v>174</v>
      </c>
      <c r="E379" s="89" t="s">
        <v>126</v>
      </c>
      <c r="F379" s="89"/>
      <c r="G379" s="89" t="s">
        <v>114</v>
      </c>
      <c r="H379" s="389" t="s">
        <v>1156</v>
      </c>
      <c r="I379" s="89">
        <v>2</v>
      </c>
      <c r="J379" s="91">
        <v>1</v>
      </c>
      <c r="K379" s="29">
        <v>364</v>
      </c>
      <c r="L379" s="29">
        <v>337.2</v>
      </c>
      <c r="M379" s="29">
        <v>0</v>
      </c>
      <c r="N379" s="30">
        <v>12</v>
      </c>
      <c r="O379" s="213">
        <v>7173025.6811544234</v>
      </c>
      <c r="P379" s="94">
        <v>0</v>
      </c>
      <c r="Q379" s="94">
        <v>0</v>
      </c>
      <c r="R379" s="94">
        <f t="shared" si="47"/>
        <v>7173025.6811544234</v>
      </c>
      <c r="S379" s="151">
        <f t="shared" si="48"/>
        <v>21272.318152889751</v>
      </c>
      <c r="T379" s="256">
        <f t="shared" si="49"/>
        <v>21697.764515947547</v>
      </c>
    </row>
    <row r="380" spans="1:124" ht="12.75" customHeight="1" x14ac:dyDescent="0.2">
      <c r="A380" s="78">
        <v>6</v>
      </c>
      <c r="B380" s="65" t="s">
        <v>680</v>
      </c>
      <c r="C380" s="78" t="s">
        <v>681</v>
      </c>
      <c r="D380" s="78" t="s">
        <v>174</v>
      </c>
      <c r="E380" s="89" t="s">
        <v>115</v>
      </c>
      <c r="F380" s="89"/>
      <c r="G380" s="89" t="s">
        <v>114</v>
      </c>
      <c r="H380" s="389" t="s">
        <v>1126</v>
      </c>
      <c r="I380" s="89">
        <v>2</v>
      </c>
      <c r="J380" s="91">
        <v>1</v>
      </c>
      <c r="K380" s="29">
        <v>455.2</v>
      </c>
      <c r="L380" s="29">
        <v>382</v>
      </c>
      <c r="M380" s="29">
        <v>0</v>
      </c>
      <c r="N380" s="30">
        <v>8</v>
      </c>
      <c r="O380" s="213">
        <v>7814650.8000758067</v>
      </c>
      <c r="P380" s="94">
        <v>0</v>
      </c>
      <c r="Q380" s="94">
        <v>0</v>
      </c>
      <c r="R380" s="94">
        <f t="shared" si="47"/>
        <v>7814650.8000758067</v>
      </c>
      <c r="S380" s="151">
        <f t="shared" si="48"/>
        <v>20457.201047318864</v>
      </c>
      <c r="T380" s="256">
        <f t="shared" si="49"/>
        <v>20866.34506826524</v>
      </c>
    </row>
    <row r="381" spans="1:124" s="47" customFormat="1" ht="12.75" customHeight="1" x14ac:dyDescent="0.2">
      <c r="A381" s="237"/>
      <c r="B381" s="250"/>
      <c r="C381" s="237"/>
      <c r="D381" s="237"/>
      <c r="E381" s="125"/>
      <c r="F381" s="261"/>
      <c r="G381" s="125"/>
      <c r="H381" s="125"/>
      <c r="I381" s="125"/>
      <c r="J381" s="130"/>
      <c r="K381" s="132"/>
      <c r="L381" s="132"/>
      <c r="M381" s="132"/>
      <c r="N381" s="132"/>
      <c r="O381" s="274"/>
      <c r="P381" s="250"/>
      <c r="Q381" s="250"/>
      <c r="R381" s="250"/>
      <c r="S381" s="250"/>
      <c r="T381" s="250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259"/>
      <c r="AW381" s="259"/>
      <c r="AX381" s="259"/>
      <c r="AY381" s="259"/>
      <c r="AZ381" s="259"/>
      <c r="BA381" s="259"/>
      <c r="BB381" s="259"/>
      <c r="BC381" s="259"/>
      <c r="BD381" s="259"/>
      <c r="BE381" s="259"/>
      <c r="BF381" s="259"/>
      <c r="BG381" s="259"/>
      <c r="BH381" s="259"/>
      <c r="BI381" s="259"/>
      <c r="BJ381" s="259"/>
      <c r="BK381" s="259"/>
      <c r="BL381" s="259"/>
      <c r="BM381" s="259"/>
      <c r="BN381" s="259"/>
      <c r="BO381" s="259"/>
      <c r="BP381" s="259"/>
      <c r="BQ381" s="259"/>
      <c r="BR381" s="259"/>
      <c r="BS381" s="259"/>
      <c r="BT381" s="259"/>
      <c r="BU381" s="259"/>
      <c r="BV381" s="259"/>
      <c r="BW381" s="259"/>
      <c r="BX381" s="259"/>
      <c r="BY381" s="259"/>
      <c r="BZ381" s="259"/>
      <c r="CA381" s="259"/>
      <c r="CB381" s="259"/>
      <c r="CC381" s="259"/>
      <c r="CD381" s="259"/>
      <c r="CE381" s="259"/>
      <c r="CF381" s="259"/>
      <c r="CG381" s="259"/>
      <c r="CH381" s="259"/>
      <c r="CI381" s="259"/>
      <c r="CJ381" s="259"/>
      <c r="CK381" s="259"/>
      <c r="CL381" s="259"/>
      <c r="CM381" s="259"/>
      <c r="CN381" s="259"/>
      <c r="CO381" s="259"/>
      <c r="CP381" s="259"/>
      <c r="CQ381" s="259"/>
      <c r="CR381" s="259"/>
      <c r="CS381" s="259"/>
      <c r="CT381" s="259"/>
      <c r="CU381" s="259"/>
      <c r="CV381" s="259"/>
      <c r="CW381" s="259"/>
      <c r="CX381" s="259"/>
      <c r="CY381" s="259"/>
      <c r="CZ381" s="259"/>
      <c r="DA381" s="259"/>
      <c r="DB381" s="259"/>
      <c r="DC381" s="259"/>
      <c r="DD381" s="259"/>
      <c r="DE381" s="259"/>
      <c r="DF381" s="259"/>
      <c r="DG381" s="259"/>
      <c r="DH381" s="259"/>
      <c r="DI381" s="259"/>
      <c r="DJ381" s="259"/>
      <c r="DK381" s="259"/>
      <c r="DL381" s="259"/>
      <c r="DM381" s="259"/>
      <c r="DN381" s="259"/>
      <c r="DO381" s="259"/>
      <c r="DP381" s="259"/>
      <c r="DQ381" s="259"/>
      <c r="DR381" s="259"/>
      <c r="DS381" s="259"/>
      <c r="DT381" s="259"/>
    </row>
    <row r="382" spans="1:124" ht="12.75" customHeight="1" x14ac:dyDescent="0.2">
      <c r="A382" s="78">
        <v>1</v>
      </c>
      <c r="B382" s="65" t="s">
        <v>1038</v>
      </c>
      <c r="C382" s="78" t="s">
        <v>1039</v>
      </c>
      <c r="D382" s="78" t="s">
        <v>172</v>
      </c>
      <c r="E382" s="89" t="s">
        <v>128</v>
      </c>
      <c r="F382" s="89"/>
      <c r="G382" s="89" t="s">
        <v>114</v>
      </c>
      <c r="H382" s="389" t="s">
        <v>1166</v>
      </c>
      <c r="I382" s="89">
        <v>5</v>
      </c>
      <c r="J382" s="91">
        <v>4</v>
      </c>
      <c r="K382" s="29">
        <v>3672.3</v>
      </c>
      <c r="L382" s="29">
        <v>2745</v>
      </c>
      <c r="M382" s="29">
        <v>0</v>
      </c>
      <c r="N382" s="95">
        <v>67</v>
      </c>
      <c r="O382" s="213">
        <v>44283298.761014841</v>
      </c>
      <c r="P382" s="94">
        <v>0</v>
      </c>
      <c r="Q382" s="94">
        <v>0</v>
      </c>
      <c r="R382" s="94">
        <f t="shared" ref="R382:R387" si="50">O382</f>
        <v>44283298.761014841</v>
      </c>
      <c r="S382" s="151">
        <f t="shared" ref="S382:S387" si="51">R382/L382</f>
        <v>16132.349275415243</v>
      </c>
      <c r="T382" s="256">
        <f t="shared" ref="T382:T387" si="52">S382*102%</f>
        <v>16454.996260923548</v>
      </c>
    </row>
    <row r="383" spans="1:124" ht="12.75" customHeight="1" x14ac:dyDescent="0.2">
      <c r="A383" s="78">
        <v>2</v>
      </c>
      <c r="B383" s="65" t="s">
        <v>1032</v>
      </c>
      <c r="C383" s="78" t="s">
        <v>1033</v>
      </c>
      <c r="D383" s="78" t="s">
        <v>172</v>
      </c>
      <c r="E383" s="89" t="s">
        <v>120</v>
      </c>
      <c r="F383" s="89"/>
      <c r="G383" s="89" t="s">
        <v>114</v>
      </c>
      <c r="H383" s="389" t="s">
        <v>1130</v>
      </c>
      <c r="I383" s="89">
        <v>5</v>
      </c>
      <c r="J383" s="91">
        <v>8</v>
      </c>
      <c r="K383" s="29">
        <v>7402</v>
      </c>
      <c r="L383" s="29">
        <v>6053.3</v>
      </c>
      <c r="M383" s="29">
        <v>0</v>
      </c>
      <c r="N383" s="95">
        <v>125</v>
      </c>
      <c r="O383" s="213">
        <v>89258769.008259639</v>
      </c>
      <c r="P383" s="94">
        <v>0</v>
      </c>
      <c r="Q383" s="94">
        <v>0</v>
      </c>
      <c r="R383" s="94">
        <f t="shared" si="50"/>
        <v>89258769.008259639</v>
      </c>
      <c r="S383" s="151">
        <f t="shared" si="51"/>
        <v>14745.472553526115</v>
      </c>
      <c r="T383" s="256">
        <f t="shared" si="52"/>
        <v>15040.382004596637</v>
      </c>
    </row>
    <row r="384" spans="1:124" ht="12.75" customHeight="1" x14ac:dyDescent="0.2">
      <c r="A384" s="78">
        <v>3</v>
      </c>
      <c r="B384" s="65" t="s">
        <v>1036</v>
      </c>
      <c r="C384" s="78" t="s">
        <v>1037</v>
      </c>
      <c r="D384" s="78" t="s">
        <v>172</v>
      </c>
      <c r="E384" s="89" t="s">
        <v>125</v>
      </c>
      <c r="F384" s="89"/>
      <c r="G384" s="89" t="s">
        <v>114</v>
      </c>
      <c r="H384" s="389" t="s">
        <v>1166</v>
      </c>
      <c r="I384" s="89">
        <v>5</v>
      </c>
      <c r="J384" s="91">
        <v>4</v>
      </c>
      <c r="K384" s="29">
        <v>3760.7</v>
      </c>
      <c r="L384" s="29">
        <v>3450.5</v>
      </c>
      <c r="M384" s="29">
        <v>0</v>
      </c>
      <c r="N384" s="95">
        <v>82</v>
      </c>
      <c r="O384" s="213">
        <v>45349291.084755741</v>
      </c>
      <c r="P384" s="94">
        <v>0</v>
      </c>
      <c r="Q384" s="94">
        <v>0</v>
      </c>
      <c r="R384" s="94">
        <f t="shared" si="50"/>
        <v>45349291.084755741</v>
      </c>
      <c r="S384" s="151">
        <f t="shared" si="51"/>
        <v>13142.817297422327</v>
      </c>
      <c r="T384" s="256">
        <f t="shared" si="52"/>
        <v>13405.673643370774</v>
      </c>
    </row>
    <row r="385" spans="1:124" ht="12.75" customHeight="1" x14ac:dyDescent="0.2">
      <c r="A385" s="78">
        <v>4</v>
      </c>
      <c r="B385" s="65" t="s">
        <v>1040</v>
      </c>
      <c r="C385" s="78" t="s">
        <v>1037</v>
      </c>
      <c r="D385" s="78" t="s">
        <v>172</v>
      </c>
      <c r="E385" s="89" t="s">
        <v>125</v>
      </c>
      <c r="F385" s="89"/>
      <c r="G385" s="89" t="s">
        <v>114</v>
      </c>
      <c r="H385" s="389" t="s">
        <v>1166</v>
      </c>
      <c r="I385" s="89">
        <v>5</v>
      </c>
      <c r="J385" s="91">
        <v>4</v>
      </c>
      <c r="K385" s="29">
        <v>3748.4</v>
      </c>
      <c r="L385" s="29">
        <v>3438.7</v>
      </c>
      <c r="M385" s="29">
        <v>0</v>
      </c>
      <c r="N385" s="95">
        <v>76</v>
      </c>
      <c r="O385" s="213">
        <v>45200968.623420753</v>
      </c>
      <c r="P385" s="94">
        <v>0</v>
      </c>
      <c r="Q385" s="94">
        <v>0</v>
      </c>
      <c r="R385" s="94">
        <f t="shared" si="50"/>
        <v>45200968.623420753</v>
      </c>
      <c r="S385" s="151">
        <f t="shared" si="51"/>
        <v>13144.783965865226</v>
      </c>
      <c r="T385" s="256">
        <f t="shared" si="52"/>
        <v>13407.679645182532</v>
      </c>
    </row>
    <row r="386" spans="1:124" ht="12.75" customHeight="1" x14ac:dyDescent="0.2">
      <c r="A386" s="78">
        <v>5</v>
      </c>
      <c r="B386" s="65" t="s">
        <v>1029</v>
      </c>
      <c r="C386" s="78" t="s">
        <v>1030</v>
      </c>
      <c r="D386" s="78" t="s">
        <v>172</v>
      </c>
      <c r="E386" s="89" t="s">
        <v>62</v>
      </c>
      <c r="F386" s="89"/>
      <c r="G386" s="89" t="s">
        <v>114</v>
      </c>
      <c r="H386" s="389" t="s">
        <v>1128</v>
      </c>
      <c r="I386" s="89">
        <v>2</v>
      </c>
      <c r="J386" s="91">
        <v>1</v>
      </c>
      <c r="K386" s="29">
        <v>432.5</v>
      </c>
      <c r="L386" s="29">
        <v>375.1</v>
      </c>
      <c r="M386" s="29">
        <v>0</v>
      </c>
      <c r="N386" s="95">
        <v>8</v>
      </c>
      <c r="O386" s="213">
        <v>7852325.6388330366</v>
      </c>
      <c r="P386" s="94">
        <v>0</v>
      </c>
      <c r="Q386" s="94">
        <v>0</v>
      </c>
      <c r="R386" s="94">
        <f t="shared" si="50"/>
        <v>7852325.6388330366</v>
      </c>
      <c r="S386" s="151">
        <f t="shared" si="51"/>
        <v>20933.952649514893</v>
      </c>
      <c r="T386" s="256">
        <f t="shared" si="52"/>
        <v>21352.63170250519</v>
      </c>
    </row>
    <row r="387" spans="1:124" s="1" customFormat="1" ht="12.75" customHeight="1" x14ac:dyDescent="0.2">
      <c r="A387" s="78">
        <v>6</v>
      </c>
      <c r="B387" s="65" t="s">
        <v>1031</v>
      </c>
      <c r="C387" s="78" t="s">
        <v>1030</v>
      </c>
      <c r="D387" s="78" t="s">
        <v>172</v>
      </c>
      <c r="E387" s="89" t="s">
        <v>62</v>
      </c>
      <c r="F387" s="89"/>
      <c r="G387" s="89" t="s">
        <v>114</v>
      </c>
      <c r="H387" s="389" t="s">
        <v>1127</v>
      </c>
      <c r="I387" s="89">
        <v>3</v>
      </c>
      <c r="J387" s="91">
        <v>3</v>
      </c>
      <c r="K387" s="29">
        <v>1871</v>
      </c>
      <c r="L387" s="29">
        <v>1532.83</v>
      </c>
      <c r="M387" s="29">
        <v>0</v>
      </c>
      <c r="N387" s="95">
        <v>36</v>
      </c>
      <c r="O387" s="213">
        <v>37252325.040358126</v>
      </c>
      <c r="P387" s="94">
        <v>0</v>
      </c>
      <c r="Q387" s="94">
        <v>0</v>
      </c>
      <c r="R387" s="94">
        <f t="shared" si="50"/>
        <v>37252325.040358126</v>
      </c>
      <c r="S387" s="151">
        <f t="shared" si="51"/>
        <v>24302.972306360214</v>
      </c>
      <c r="T387" s="256">
        <f t="shared" si="52"/>
        <v>24789.031752487419</v>
      </c>
    </row>
    <row r="388" spans="1:124" s="1" customFormat="1" ht="12.75" customHeight="1" x14ac:dyDescent="0.2">
      <c r="A388" s="593" t="s">
        <v>1189</v>
      </c>
      <c r="B388" s="593"/>
      <c r="C388" s="229"/>
      <c r="D388" s="229"/>
      <c r="E388" s="283"/>
      <c r="F388" s="281"/>
      <c r="G388" s="281"/>
      <c r="H388" s="227"/>
      <c r="I388" s="281"/>
      <c r="J388" s="281"/>
      <c r="K388" s="281"/>
      <c r="L388" s="281"/>
      <c r="M388" s="281"/>
      <c r="N388" s="281"/>
      <c r="O388" s="284">
        <f>SUM(O358:O387)</f>
        <v>929783587.96695948</v>
      </c>
      <c r="P388" s="281"/>
      <c r="Q388" s="281"/>
      <c r="R388" s="281"/>
      <c r="S388" s="281"/>
      <c r="T388" s="281"/>
    </row>
    <row r="389" spans="1:124" s="1" customFormat="1" ht="12.75" customHeight="1" x14ac:dyDescent="0.2">
      <c r="A389" s="592" t="s">
        <v>76</v>
      </c>
      <c r="B389" s="592"/>
      <c r="C389" s="260"/>
      <c r="D389" s="260"/>
      <c r="E389" s="93"/>
      <c r="F389" s="65"/>
      <c r="G389" s="65"/>
      <c r="H389" s="388"/>
      <c r="I389" s="65"/>
      <c r="J389" s="65"/>
      <c r="K389" s="65"/>
      <c r="L389" s="65"/>
      <c r="M389" s="65"/>
      <c r="N389" s="65"/>
      <c r="O389" s="213"/>
      <c r="P389" s="65"/>
      <c r="Q389" s="65"/>
      <c r="R389" s="65"/>
      <c r="S389" s="65"/>
      <c r="T389" s="65"/>
    </row>
    <row r="390" spans="1:124" s="1" customFormat="1" ht="12.75" customHeight="1" x14ac:dyDescent="0.2">
      <c r="A390" s="78">
        <v>1</v>
      </c>
      <c r="B390" s="65" t="s">
        <v>1041</v>
      </c>
      <c r="C390" s="78" t="s">
        <v>1042</v>
      </c>
      <c r="D390" s="78" t="s">
        <v>172</v>
      </c>
      <c r="E390" s="89" t="s">
        <v>61</v>
      </c>
      <c r="F390" s="89"/>
      <c r="G390" s="89" t="s">
        <v>114</v>
      </c>
      <c r="H390" s="389" t="s">
        <v>1167</v>
      </c>
      <c r="I390" s="89">
        <v>2</v>
      </c>
      <c r="J390" s="91">
        <v>1</v>
      </c>
      <c r="K390" s="29">
        <v>354</v>
      </c>
      <c r="L390" s="29">
        <v>324</v>
      </c>
      <c r="M390" s="29">
        <v>0</v>
      </c>
      <c r="N390" s="95">
        <v>15</v>
      </c>
      <c r="O390" s="213">
        <v>5156115.1078328276</v>
      </c>
      <c r="P390" s="94">
        <v>0</v>
      </c>
      <c r="Q390" s="94">
        <v>0</v>
      </c>
      <c r="R390" s="94">
        <f t="shared" ref="R390" si="53">O390</f>
        <v>5156115.1078328276</v>
      </c>
      <c r="S390" s="151">
        <f t="shared" ref="S390" si="54">R390/L390</f>
        <v>15913.935518002554</v>
      </c>
      <c r="T390" s="256">
        <f>S390*102%</f>
        <v>16232.214228362605</v>
      </c>
    </row>
    <row r="391" spans="1:124" s="1" customFormat="1" ht="12.75" customHeight="1" x14ac:dyDescent="0.2">
      <c r="A391" s="593" t="s">
        <v>1190</v>
      </c>
      <c r="B391" s="593"/>
      <c r="C391" s="229"/>
      <c r="D391" s="229"/>
      <c r="E391" s="283"/>
      <c r="F391" s="281"/>
      <c r="G391" s="281"/>
      <c r="H391" s="227"/>
      <c r="I391" s="281"/>
      <c r="J391" s="281"/>
      <c r="K391" s="281"/>
      <c r="L391" s="281"/>
      <c r="M391" s="281"/>
      <c r="N391" s="281"/>
      <c r="O391" s="284">
        <f>SUM(O390)</f>
        <v>5156115.1078328276</v>
      </c>
      <c r="P391" s="281"/>
      <c r="Q391" s="281"/>
      <c r="R391" s="281"/>
      <c r="S391" s="281"/>
      <c r="T391" s="281"/>
    </row>
    <row r="392" spans="1:124" s="1" customFormat="1" ht="12.75" customHeight="1" x14ac:dyDescent="0.2">
      <c r="A392" s="592" t="s">
        <v>160</v>
      </c>
      <c r="B392" s="592"/>
      <c r="C392" s="260"/>
      <c r="D392" s="260"/>
      <c r="E392" s="93"/>
      <c r="F392" s="65"/>
      <c r="G392" s="65"/>
      <c r="H392" s="388"/>
      <c r="I392" s="65"/>
      <c r="J392" s="65"/>
      <c r="K392" s="65"/>
      <c r="L392" s="65"/>
      <c r="M392" s="65"/>
      <c r="N392" s="65"/>
      <c r="O392" s="213"/>
      <c r="P392" s="65"/>
      <c r="Q392" s="65"/>
      <c r="R392" s="65"/>
      <c r="S392" s="65"/>
      <c r="T392" s="65"/>
    </row>
    <row r="393" spans="1:124" x14ac:dyDescent="0.2">
      <c r="A393" s="157">
        <v>1</v>
      </c>
      <c r="B393" s="523" t="s">
        <v>1495</v>
      </c>
      <c r="C393" s="523" t="s">
        <v>1496</v>
      </c>
      <c r="D393" s="376" t="s">
        <v>1231</v>
      </c>
      <c r="E393" s="638">
        <v>1980</v>
      </c>
      <c r="F393" s="370" t="s">
        <v>1675</v>
      </c>
      <c r="G393" s="157" t="s">
        <v>114</v>
      </c>
      <c r="H393" s="379" t="s">
        <v>1176</v>
      </c>
      <c r="I393" s="157">
        <v>2</v>
      </c>
      <c r="J393" s="157">
        <v>3</v>
      </c>
      <c r="K393" s="102">
        <v>875.8</v>
      </c>
      <c r="L393" s="102">
        <v>875.8</v>
      </c>
      <c r="M393" s="102">
        <v>764.1</v>
      </c>
      <c r="N393" s="98">
        <v>18</v>
      </c>
      <c r="O393" s="308">
        <v>16683767.4819008</v>
      </c>
      <c r="P393" s="45">
        <v>0</v>
      </c>
      <c r="Q393" s="45">
        <v>0</v>
      </c>
      <c r="R393" s="296">
        <f t="shared" ref="R393:R401" si="55">O393</f>
        <v>16683767.4819008</v>
      </c>
      <c r="S393" s="292">
        <f t="shared" ref="S393:S401" si="56">R393/L393</f>
        <v>19049.745925897238</v>
      </c>
      <c r="T393" s="297">
        <v>29534.590000000004</v>
      </c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</row>
    <row r="394" spans="1:124" x14ac:dyDescent="0.2">
      <c r="A394" s="309">
        <f>A393+1</f>
        <v>2</v>
      </c>
      <c r="B394" s="523" t="s">
        <v>1497</v>
      </c>
      <c r="C394" s="523" t="s">
        <v>1498</v>
      </c>
      <c r="D394" s="376" t="s">
        <v>1231</v>
      </c>
      <c r="E394" s="638">
        <v>1967</v>
      </c>
      <c r="F394" s="370" t="s">
        <v>1675</v>
      </c>
      <c r="G394" s="157" t="s">
        <v>114</v>
      </c>
      <c r="H394" s="379" t="s">
        <v>1499</v>
      </c>
      <c r="I394" s="157">
        <v>2</v>
      </c>
      <c r="J394" s="157">
        <v>2</v>
      </c>
      <c r="K394" s="102">
        <v>417.3</v>
      </c>
      <c r="L394" s="102">
        <v>371.9</v>
      </c>
      <c r="M394" s="102">
        <v>371.9</v>
      </c>
      <c r="N394" s="98">
        <v>8</v>
      </c>
      <c r="O394" s="308">
        <v>8496033.3244321998</v>
      </c>
      <c r="P394" s="45">
        <v>0</v>
      </c>
      <c r="Q394" s="45">
        <v>0</v>
      </c>
      <c r="R394" s="296">
        <f t="shared" si="55"/>
        <v>8496033.3244321998</v>
      </c>
      <c r="S394" s="292">
        <f t="shared" si="56"/>
        <v>22844.940372229634</v>
      </c>
      <c r="T394" s="297">
        <v>40754.379999999997</v>
      </c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</row>
    <row r="395" spans="1:124" x14ac:dyDescent="0.2">
      <c r="A395" s="309">
        <f t="shared" ref="A395:A401" si="57">A394+1</f>
        <v>3</v>
      </c>
      <c r="B395" s="99" t="s">
        <v>1254</v>
      </c>
      <c r="C395" s="99" t="s">
        <v>1256</v>
      </c>
      <c r="D395" s="157" t="s">
        <v>175</v>
      </c>
      <c r="E395" s="302">
        <v>1974</v>
      </c>
      <c r="F395" s="52" t="s">
        <v>1675</v>
      </c>
      <c r="G395" s="157" t="s">
        <v>114</v>
      </c>
      <c r="H395" s="379" t="s">
        <v>1500</v>
      </c>
      <c r="I395" s="157">
        <v>2</v>
      </c>
      <c r="J395" s="157">
        <v>2</v>
      </c>
      <c r="K395" s="102">
        <v>575.70000000000005</v>
      </c>
      <c r="L395" s="102">
        <v>518.5</v>
      </c>
      <c r="M395" s="102">
        <v>514.20000000000005</v>
      </c>
      <c r="N395" s="98">
        <v>13</v>
      </c>
      <c r="O395" s="308">
        <v>7588436.6602069996</v>
      </c>
      <c r="P395" s="45">
        <v>0</v>
      </c>
      <c r="Q395" s="45">
        <v>0</v>
      </c>
      <c r="R395" s="296">
        <f t="shared" si="55"/>
        <v>7588436.6602069996</v>
      </c>
      <c r="S395" s="292">
        <f t="shared" si="56"/>
        <v>14635.364822</v>
      </c>
      <c r="T395" s="297">
        <v>40754.379999999997</v>
      </c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</row>
    <row r="396" spans="1:124" x14ac:dyDescent="0.2">
      <c r="A396" s="309">
        <f t="shared" si="57"/>
        <v>4</v>
      </c>
      <c r="B396" s="99" t="s">
        <v>1255</v>
      </c>
      <c r="C396" s="99" t="s">
        <v>1257</v>
      </c>
      <c r="D396" s="157" t="s">
        <v>175</v>
      </c>
      <c r="E396" s="302">
        <v>1974</v>
      </c>
      <c r="F396" s="52" t="s">
        <v>1675</v>
      </c>
      <c r="G396" s="157" t="s">
        <v>114</v>
      </c>
      <c r="H396" s="379" t="s">
        <v>1499</v>
      </c>
      <c r="I396" s="157">
        <v>2</v>
      </c>
      <c r="J396" s="157">
        <v>2</v>
      </c>
      <c r="K396" s="102">
        <v>522.4</v>
      </c>
      <c r="L396" s="102">
        <v>500.3</v>
      </c>
      <c r="M396" s="102">
        <v>455.7</v>
      </c>
      <c r="N396" s="98">
        <v>13</v>
      </c>
      <c r="O396" s="308">
        <v>7322073.0204465995</v>
      </c>
      <c r="P396" s="45">
        <v>0</v>
      </c>
      <c r="Q396" s="45">
        <v>0</v>
      </c>
      <c r="R396" s="296">
        <f t="shared" si="55"/>
        <v>7322073.0204465995</v>
      </c>
      <c r="S396" s="292">
        <f t="shared" si="56"/>
        <v>14635.364821999998</v>
      </c>
      <c r="T396" s="297">
        <v>40754.379999999997</v>
      </c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</row>
    <row r="397" spans="1:124" x14ac:dyDescent="0.2">
      <c r="A397" s="309">
        <f t="shared" si="57"/>
        <v>5</v>
      </c>
      <c r="B397" s="99" t="s">
        <v>1501</v>
      </c>
      <c r="C397" s="99" t="s">
        <v>1502</v>
      </c>
      <c r="D397" s="157" t="s">
        <v>175</v>
      </c>
      <c r="E397" s="302">
        <v>1974</v>
      </c>
      <c r="F397" s="52" t="s">
        <v>1675</v>
      </c>
      <c r="G397" s="157" t="s">
        <v>114</v>
      </c>
      <c r="H397" s="379" t="s">
        <v>1499</v>
      </c>
      <c r="I397" s="157">
        <v>2</v>
      </c>
      <c r="J397" s="157">
        <v>2</v>
      </c>
      <c r="K397" s="102">
        <v>524</v>
      </c>
      <c r="L397" s="102">
        <v>491.4</v>
      </c>
      <c r="M397" s="102">
        <v>323.7</v>
      </c>
      <c r="N397" s="98">
        <v>15</v>
      </c>
      <c r="O397" s="308">
        <v>8070856.318816199</v>
      </c>
      <c r="P397" s="45">
        <v>0</v>
      </c>
      <c r="Q397" s="45">
        <v>0</v>
      </c>
      <c r="R397" s="296">
        <f t="shared" si="55"/>
        <v>8070856.318816199</v>
      </c>
      <c r="S397" s="292">
        <f t="shared" si="56"/>
        <v>16424.209032999999</v>
      </c>
      <c r="T397" s="297">
        <v>39373.880000000005</v>
      </c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</row>
    <row r="398" spans="1:124" x14ac:dyDescent="0.2">
      <c r="A398" s="309">
        <f t="shared" si="57"/>
        <v>6</v>
      </c>
      <c r="B398" s="99" t="s">
        <v>1503</v>
      </c>
      <c r="C398" s="99" t="s">
        <v>1504</v>
      </c>
      <c r="D398" s="157" t="s">
        <v>175</v>
      </c>
      <c r="E398" s="52">
        <v>1974</v>
      </c>
      <c r="F398" s="52" t="s">
        <v>1675</v>
      </c>
      <c r="G398" s="157" t="s">
        <v>114</v>
      </c>
      <c r="H398" s="379" t="s">
        <v>1499</v>
      </c>
      <c r="I398" s="157">
        <v>2</v>
      </c>
      <c r="J398" s="157">
        <v>2</v>
      </c>
      <c r="K398" s="102">
        <v>546.6</v>
      </c>
      <c r="L398" s="102">
        <v>500.5</v>
      </c>
      <c r="M398" s="102">
        <v>500.5</v>
      </c>
      <c r="N398" s="98">
        <v>12</v>
      </c>
      <c r="O398" s="308">
        <v>7325000.0934110004</v>
      </c>
      <c r="P398" s="45">
        <v>0</v>
      </c>
      <c r="Q398" s="45">
        <v>0</v>
      </c>
      <c r="R398" s="45">
        <f t="shared" si="55"/>
        <v>7325000.0934110004</v>
      </c>
      <c r="S398" s="292">
        <f t="shared" si="56"/>
        <v>14635.364822000001</v>
      </c>
      <c r="T398" s="292">
        <v>40754.379999999997</v>
      </c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</row>
    <row r="399" spans="1:124" x14ac:dyDescent="0.2">
      <c r="A399" s="309">
        <f t="shared" si="57"/>
        <v>7</v>
      </c>
      <c r="B399" s="99" t="s">
        <v>1505</v>
      </c>
      <c r="C399" s="99" t="s">
        <v>1506</v>
      </c>
      <c r="D399" s="157" t="s">
        <v>175</v>
      </c>
      <c r="E399" s="52">
        <v>1982</v>
      </c>
      <c r="F399" s="52" t="s">
        <v>1675</v>
      </c>
      <c r="G399" s="157" t="s">
        <v>114</v>
      </c>
      <c r="H399" s="379" t="s">
        <v>1499</v>
      </c>
      <c r="I399" s="157">
        <v>2</v>
      </c>
      <c r="J399" s="157">
        <v>1</v>
      </c>
      <c r="K399" s="102">
        <v>672.6</v>
      </c>
      <c r="L399" s="102">
        <v>560.4</v>
      </c>
      <c r="M399" s="102">
        <v>249</v>
      </c>
      <c r="N399" s="98">
        <v>21</v>
      </c>
      <c r="O399" s="308">
        <v>12793314.2895732</v>
      </c>
      <c r="P399" s="45">
        <v>0</v>
      </c>
      <c r="Q399" s="45">
        <v>0</v>
      </c>
      <c r="R399" s="45">
        <f t="shared" si="55"/>
        <v>12793314.2895732</v>
      </c>
      <c r="S399" s="292">
        <f t="shared" si="56"/>
        <v>22828.897733000002</v>
      </c>
      <c r="T399" s="292">
        <v>40754.379999999997</v>
      </c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</row>
    <row r="400" spans="1:124" x14ac:dyDescent="0.2">
      <c r="A400" s="309">
        <f t="shared" si="57"/>
        <v>8</v>
      </c>
      <c r="B400" s="99" t="s">
        <v>1507</v>
      </c>
      <c r="C400" s="99" t="s">
        <v>1508</v>
      </c>
      <c r="D400" s="157" t="s">
        <v>175</v>
      </c>
      <c r="E400" s="52">
        <v>1980</v>
      </c>
      <c r="F400" s="52" t="s">
        <v>1675</v>
      </c>
      <c r="G400" s="157" t="s">
        <v>114</v>
      </c>
      <c r="H400" s="379" t="s">
        <v>1499</v>
      </c>
      <c r="I400" s="157">
        <v>2</v>
      </c>
      <c r="J400" s="157">
        <v>3</v>
      </c>
      <c r="K400" s="102">
        <v>977.1</v>
      </c>
      <c r="L400" s="102">
        <v>875.2</v>
      </c>
      <c r="M400" s="102">
        <v>0</v>
      </c>
      <c r="N400" s="98">
        <v>18</v>
      </c>
      <c r="O400" s="308">
        <v>21519362.892998397</v>
      </c>
      <c r="P400" s="45">
        <v>0</v>
      </c>
      <c r="Q400" s="45">
        <v>0</v>
      </c>
      <c r="R400" s="45">
        <f t="shared" si="55"/>
        <v>21519362.892998397</v>
      </c>
      <c r="S400" s="292">
        <f t="shared" si="56"/>
        <v>24587.937491999997</v>
      </c>
      <c r="T400" s="292">
        <v>40754.379999999997</v>
      </c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</row>
    <row r="401" spans="1:124" x14ac:dyDescent="0.2">
      <c r="A401" s="309">
        <f t="shared" si="57"/>
        <v>9</v>
      </c>
      <c r="B401" s="99" t="s">
        <v>1509</v>
      </c>
      <c r="C401" s="99" t="s">
        <v>1510</v>
      </c>
      <c r="D401" s="157" t="s">
        <v>175</v>
      </c>
      <c r="E401" s="52">
        <v>1989</v>
      </c>
      <c r="F401" s="52"/>
      <c r="G401" s="157" t="s">
        <v>114</v>
      </c>
      <c r="H401" s="379" t="s">
        <v>1176</v>
      </c>
      <c r="I401" s="157">
        <v>2</v>
      </c>
      <c r="J401" s="157">
        <v>3</v>
      </c>
      <c r="K401" s="102">
        <v>1109.8</v>
      </c>
      <c r="L401" s="102">
        <v>1031.0999999999999</v>
      </c>
      <c r="M401" s="102">
        <v>0</v>
      </c>
      <c r="N401" s="98">
        <v>18</v>
      </c>
      <c r="O401" s="308">
        <v>39791500.838090397</v>
      </c>
      <c r="P401" s="45">
        <v>0</v>
      </c>
      <c r="Q401" s="45">
        <v>0</v>
      </c>
      <c r="R401" s="45">
        <f t="shared" si="55"/>
        <v>39791500.838090397</v>
      </c>
      <c r="S401" s="292">
        <f t="shared" si="56"/>
        <v>38591.311064000001</v>
      </c>
      <c r="T401" s="292">
        <v>40754.379999999997</v>
      </c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</row>
    <row r="402" spans="1:124" s="47" customFormat="1" ht="12.75" customHeight="1" x14ac:dyDescent="0.2">
      <c r="A402" s="237"/>
      <c r="B402" s="250"/>
      <c r="C402" s="237"/>
      <c r="D402" s="237"/>
      <c r="E402" s="125"/>
      <c r="F402" s="261"/>
      <c r="G402" s="125"/>
      <c r="H402" s="125"/>
      <c r="I402" s="125"/>
      <c r="J402" s="130"/>
      <c r="K402" s="132"/>
      <c r="L402" s="132"/>
      <c r="M402" s="132"/>
      <c r="N402" s="132"/>
      <c r="O402" s="274"/>
      <c r="P402" s="250"/>
      <c r="Q402" s="250"/>
      <c r="R402" s="250"/>
      <c r="S402" s="250"/>
      <c r="T402" s="250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259"/>
      <c r="AW402" s="259"/>
      <c r="AX402" s="259"/>
      <c r="AY402" s="259"/>
      <c r="AZ402" s="259"/>
      <c r="BA402" s="259"/>
      <c r="BB402" s="259"/>
      <c r="BC402" s="259"/>
      <c r="BD402" s="259"/>
      <c r="BE402" s="259"/>
      <c r="BF402" s="259"/>
      <c r="BG402" s="259"/>
      <c r="BH402" s="259"/>
      <c r="BI402" s="259"/>
      <c r="BJ402" s="259"/>
      <c r="BK402" s="259"/>
      <c r="BL402" s="259"/>
      <c r="BM402" s="259"/>
      <c r="BN402" s="259"/>
      <c r="BO402" s="259"/>
      <c r="BP402" s="259"/>
      <c r="BQ402" s="259"/>
      <c r="BR402" s="259"/>
      <c r="BS402" s="259"/>
      <c r="BT402" s="259"/>
      <c r="BU402" s="259"/>
      <c r="BV402" s="259"/>
      <c r="BW402" s="259"/>
      <c r="BX402" s="259"/>
      <c r="BY402" s="259"/>
      <c r="BZ402" s="259"/>
      <c r="CA402" s="259"/>
      <c r="CB402" s="259"/>
      <c r="CC402" s="259"/>
      <c r="CD402" s="259"/>
      <c r="CE402" s="259"/>
      <c r="CF402" s="259"/>
      <c r="CG402" s="259"/>
      <c r="CH402" s="259"/>
      <c r="CI402" s="259"/>
      <c r="CJ402" s="259"/>
      <c r="CK402" s="259"/>
      <c r="CL402" s="259"/>
      <c r="CM402" s="259"/>
      <c r="CN402" s="259"/>
      <c r="CO402" s="259"/>
      <c r="CP402" s="259"/>
      <c r="CQ402" s="259"/>
      <c r="CR402" s="259"/>
      <c r="CS402" s="259"/>
      <c r="CT402" s="259"/>
      <c r="CU402" s="259"/>
      <c r="CV402" s="259"/>
      <c r="CW402" s="259"/>
      <c r="CX402" s="259"/>
      <c r="CY402" s="259"/>
      <c r="CZ402" s="259"/>
      <c r="DA402" s="259"/>
      <c r="DB402" s="259"/>
      <c r="DC402" s="259"/>
      <c r="DD402" s="259"/>
      <c r="DE402" s="259"/>
      <c r="DF402" s="259"/>
      <c r="DG402" s="259"/>
      <c r="DH402" s="259"/>
      <c r="DI402" s="259"/>
      <c r="DJ402" s="259"/>
      <c r="DK402" s="259"/>
      <c r="DL402" s="259"/>
      <c r="DM402" s="259"/>
      <c r="DN402" s="259"/>
      <c r="DO402" s="259"/>
      <c r="DP402" s="259"/>
      <c r="DQ402" s="259"/>
      <c r="DR402" s="259"/>
      <c r="DS402" s="259"/>
      <c r="DT402" s="259"/>
    </row>
    <row r="403" spans="1:124" s="1" customFormat="1" ht="12.75" customHeight="1" x14ac:dyDescent="0.2">
      <c r="A403" s="78">
        <v>1</v>
      </c>
      <c r="B403" s="348" t="s">
        <v>377</v>
      </c>
      <c r="C403" s="372" t="s">
        <v>378</v>
      </c>
      <c r="D403" s="78" t="s">
        <v>168</v>
      </c>
      <c r="E403" s="89" t="s">
        <v>125</v>
      </c>
      <c r="F403" s="346" t="s">
        <v>1675</v>
      </c>
      <c r="G403" s="89" t="s">
        <v>114</v>
      </c>
      <c r="H403" s="389" t="s">
        <v>104</v>
      </c>
      <c r="I403" s="89">
        <v>2</v>
      </c>
      <c r="J403" s="91">
        <v>2</v>
      </c>
      <c r="K403" s="29">
        <v>502</v>
      </c>
      <c r="L403" s="29">
        <v>391.1</v>
      </c>
      <c r="M403" s="29">
        <v>0</v>
      </c>
      <c r="N403" s="30">
        <v>13</v>
      </c>
      <c r="O403" s="213">
        <v>4977124.1984389611</v>
      </c>
      <c r="P403" s="94">
        <v>0</v>
      </c>
      <c r="Q403" s="94">
        <v>0</v>
      </c>
      <c r="R403" s="94">
        <f>O403</f>
        <v>4977124.1984389611</v>
      </c>
      <c r="S403" s="151">
        <f>R403/L403</f>
        <v>12725.963176780775</v>
      </c>
      <c r="T403" s="256">
        <f>S403*102%</f>
        <v>12980.482440316391</v>
      </c>
    </row>
    <row r="404" spans="1:124" s="1" customFormat="1" ht="12.75" customHeight="1" x14ac:dyDescent="0.2">
      <c r="A404" s="78">
        <v>2</v>
      </c>
      <c r="B404" s="348" t="s">
        <v>379</v>
      </c>
      <c r="C404" s="372" t="s">
        <v>380</v>
      </c>
      <c r="D404" s="78" t="s">
        <v>168</v>
      </c>
      <c r="E404" s="89" t="s">
        <v>125</v>
      </c>
      <c r="F404" s="346" t="s">
        <v>1675</v>
      </c>
      <c r="G404" s="89" t="s">
        <v>114</v>
      </c>
      <c r="H404" s="389" t="s">
        <v>104</v>
      </c>
      <c r="I404" s="89">
        <v>2</v>
      </c>
      <c r="J404" s="91">
        <v>2</v>
      </c>
      <c r="K404" s="29">
        <v>548.79999999999995</v>
      </c>
      <c r="L404" s="29">
        <v>490</v>
      </c>
      <c r="M404" s="29">
        <v>0</v>
      </c>
      <c r="N404" s="30">
        <v>12</v>
      </c>
      <c r="O404" s="213">
        <v>6834312.8674277514</v>
      </c>
      <c r="P404" s="94">
        <v>0</v>
      </c>
      <c r="Q404" s="94">
        <v>0</v>
      </c>
      <c r="R404" s="94">
        <f>O404</f>
        <v>6834312.8674277514</v>
      </c>
      <c r="S404" s="151">
        <f>R404/L404</f>
        <v>13947.577280464799</v>
      </c>
      <c r="T404" s="256">
        <f>S404*102%</f>
        <v>14226.528826074094</v>
      </c>
    </row>
    <row r="405" spans="1:124" s="1" customFormat="1" ht="12.75" customHeight="1" x14ac:dyDescent="0.2">
      <c r="A405" s="78">
        <v>3</v>
      </c>
      <c r="B405" s="348" t="s">
        <v>381</v>
      </c>
      <c r="C405" s="372" t="s">
        <v>382</v>
      </c>
      <c r="D405" s="78" t="s">
        <v>168</v>
      </c>
      <c r="E405" s="89" t="s">
        <v>125</v>
      </c>
      <c r="F405" s="346" t="s">
        <v>1675</v>
      </c>
      <c r="G405" s="89" t="s">
        <v>114</v>
      </c>
      <c r="H405" s="389" t="s">
        <v>104</v>
      </c>
      <c r="I405" s="89">
        <v>2</v>
      </c>
      <c r="J405" s="91">
        <v>2</v>
      </c>
      <c r="K405" s="29">
        <v>547.79999999999995</v>
      </c>
      <c r="L405" s="29">
        <v>487.4</v>
      </c>
      <c r="M405" s="29">
        <v>0</v>
      </c>
      <c r="N405" s="30">
        <v>12</v>
      </c>
      <c r="O405" s="213">
        <v>6821859.6734273359</v>
      </c>
      <c r="P405" s="94">
        <v>0</v>
      </c>
      <c r="Q405" s="94">
        <v>0</v>
      </c>
      <c r="R405" s="94">
        <f>O405</f>
        <v>6821859.6734273359</v>
      </c>
      <c r="S405" s="151">
        <f>R405/L405</f>
        <v>13996.429366900567</v>
      </c>
      <c r="T405" s="256">
        <f>S405*102%</f>
        <v>14276.35795423858</v>
      </c>
    </row>
    <row r="406" spans="1:124" s="1" customFormat="1" ht="12.75" customHeight="1" x14ac:dyDescent="0.2">
      <c r="A406" s="78">
        <v>4</v>
      </c>
      <c r="B406" s="348" t="s">
        <v>373</v>
      </c>
      <c r="C406" s="372" t="s">
        <v>374</v>
      </c>
      <c r="D406" s="78" t="s">
        <v>168</v>
      </c>
      <c r="E406" s="89" t="s">
        <v>130</v>
      </c>
      <c r="F406" s="346" t="s">
        <v>1675</v>
      </c>
      <c r="G406" s="89" t="s">
        <v>114</v>
      </c>
      <c r="H406" s="389" t="s">
        <v>104</v>
      </c>
      <c r="I406" s="89">
        <v>2</v>
      </c>
      <c r="J406" s="91">
        <v>3</v>
      </c>
      <c r="K406" s="29">
        <v>1073.4000000000001</v>
      </c>
      <c r="L406" s="29">
        <v>982.5</v>
      </c>
      <c r="M406" s="29">
        <v>0</v>
      </c>
      <c r="N406" s="30">
        <v>21</v>
      </c>
      <c r="O406" s="213">
        <v>13367258.440045461</v>
      </c>
      <c r="P406" s="94">
        <v>0</v>
      </c>
      <c r="Q406" s="94">
        <v>0</v>
      </c>
      <c r="R406" s="94">
        <f>O406</f>
        <v>13367258.440045461</v>
      </c>
      <c r="S406" s="151">
        <f>R406/L406</f>
        <v>13605.35210182744</v>
      </c>
      <c r="T406" s="256">
        <f>S406*102%</f>
        <v>13877.459143863989</v>
      </c>
    </row>
    <row r="407" spans="1:124" s="47" customFormat="1" ht="12.75" customHeight="1" x14ac:dyDescent="0.2">
      <c r="A407" s="237"/>
      <c r="B407" s="250"/>
      <c r="C407" s="237"/>
      <c r="D407" s="237"/>
      <c r="E407" s="125"/>
      <c r="F407" s="261"/>
      <c r="G407" s="125"/>
      <c r="H407" s="125"/>
      <c r="I407" s="125"/>
      <c r="J407" s="130"/>
      <c r="K407" s="132"/>
      <c r="L407" s="132"/>
      <c r="M407" s="132"/>
      <c r="N407" s="132"/>
      <c r="O407" s="274"/>
      <c r="P407" s="250"/>
      <c r="Q407" s="250"/>
      <c r="R407" s="250"/>
      <c r="S407" s="250"/>
      <c r="T407" s="250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259"/>
      <c r="AW407" s="259"/>
      <c r="AX407" s="259"/>
      <c r="AY407" s="259"/>
      <c r="AZ407" s="259"/>
      <c r="BA407" s="259"/>
      <c r="BB407" s="259"/>
      <c r="BC407" s="259"/>
      <c r="BD407" s="259"/>
      <c r="BE407" s="259"/>
      <c r="BF407" s="259"/>
      <c r="BG407" s="259"/>
      <c r="BH407" s="259"/>
      <c r="BI407" s="259"/>
      <c r="BJ407" s="259"/>
      <c r="BK407" s="259"/>
      <c r="BL407" s="259"/>
      <c r="BM407" s="259"/>
      <c r="BN407" s="259"/>
      <c r="BO407" s="259"/>
      <c r="BP407" s="259"/>
      <c r="BQ407" s="259"/>
      <c r="BR407" s="259"/>
      <c r="BS407" s="259"/>
      <c r="BT407" s="259"/>
      <c r="BU407" s="259"/>
      <c r="BV407" s="259"/>
      <c r="BW407" s="259"/>
      <c r="BX407" s="259"/>
      <c r="BY407" s="259"/>
      <c r="BZ407" s="259"/>
      <c r="CA407" s="259"/>
      <c r="CB407" s="259"/>
      <c r="CC407" s="259"/>
      <c r="CD407" s="259"/>
      <c r="CE407" s="259"/>
      <c r="CF407" s="259"/>
      <c r="CG407" s="259"/>
      <c r="CH407" s="259"/>
      <c r="CI407" s="259"/>
      <c r="CJ407" s="259"/>
      <c r="CK407" s="259"/>
      <c r="CL407" s="259"/>
      <c r="CM407" s="259"/>
      <c r="CN407" s="259"/>
      <c r="CO407" s="259"/>
      <c r="CP407" s="259"/>
      <c r="CQ407" s="259"/>
      <c r="CR407" s="259"/>
      <c r="CS407" s="259"/>
      <c r="CT407" s="259"/>
      <c r="CU407" s="259"/>
      <c r="CV407" s="259"/>
      <c r="CW407" s="259"/>
      <c r="CX407" s="259"/>
      <c r="CY407" s="259"/>
      <c r="CZ407" s="259"/>
      <c r="DA407" s="259"/>
      <c r="DB407" s="259"/>
      <c r="DC407" s="259"/>
      <c r="DD407" s="259"/>
      <c r="DE407" s="259"/>
      <c r="DF407" s="259"/>
      <c r="DG407" s="259"/>
      <c r="DH407" s="259"/>
      <c r="DI407" s="259"/>
      <c r="DJ407" s="259"/>
      <c r="DK407" s="259"/>
      <c r="DL407" s="259"/>
      <c r="DM407" s="259"/>
      <c r="DN407" s="259"/>
      <c r="DO407" s="259"/>
      <c r="DP407" s="259"/>
      <c r="DQ407" s="259"/>
      <c r="DR407" s="259"/>
      <c r="DS407" s="259"/>
      <c r="DT407" s="259"/>
    </row>
    <row r="408" spans="1:124" ht="12.75" customHeight="1" x14ac:dyDescent="0.2">
      <c r="A408" s="78">
        <v>1</v>
      </c>
      <c r="B408" s="65" t="s">
        <v>701</v>
      </c>
      <c r="C408" s="78" t="s">
        <v>702</v>
      </c>
      <c r="D408" s="78" t="s">
        <v>174</v>
      </c>
      <c r="E408" s="89" t="s">
        <v>137</v>
      </c>
      <c r="F408" s="89"/>
      <c r="G408" s="89" t="s">
        <v>114</v>
      </c>
      <c r="H408" s="389" t="s">
        <v>104</v>
      </c>
      <c r="I408" s="89">
        <v>2</v>
      </c>
      <c r="J408" s="91">
        <v>2</v>
      </c>
      <c r="K408" s="29">
        <v>652.1</v>
      </c>
      <c r="L408" s="29">
        <v>593.29999999999995</v>
      </c>
      <c r="M408" s="29">
        <v>0</v>
      </c>
      <c r="N408" s="95">
        <v>14</v>
      </c>
      <c r="O408" s="213">
        <v>11839309.940076353</v>
      </c>
      <c r="P408" s="94">
        <v>0</v>
      </c>
      <c r="Q408" s="94">
        <v>0</v>
      </c>
      <c r="R408" s="94">
        <f>O408</f>
        <v>11839309.940076353</v>
      </c>
      <c r="S408" s="151">
        <f>R408/L408</f>
        <v>19955.014225646981</v>
      </c>
      <c r="T408" s="256">
        <f>S408*102%</f>
        <v>20354.114510159921</v>
      </c>
    </row>
    <row r="409" spans="1:124" ht="12.75" customHeight="1" x14ac:dyDescent="0.2">
      <c r="A409" s="78">
        <v>2</v>
      </c>
      <c r="B409" s="65" t="s">
        <v>693</v>
      </c>
      <c r="C409" s="78" t="s">
        <v>694</v>
      </c>
      <c r="D409" s="78" t="s">
        <v>174</v>
      </c>
      <c r="E409" s="89" t="s">
        <v>138</v>
      </c>
      <c r="F409" s="89"/>
      <c r="G409" s="89" t="s">
        <v>114</v>
      </c>
      <c r="H409" s="389" t="s">
        <v>1182</v>
      </c>
      <c r="I409" s="89">
        <v>2</v>
      </c>
      <c r="J409" s="91">
        <v>2</v>
      </c>
      <c r="K409" s="29">
        <v>470</v>
      </c>
      <c r="L409" s="29">
        <v>260</v>
      </c>
      <c r="M409" s="29">
        <v>0</v>
      </c>
      <c r="N409" s="95">
        <v>10</v>
      </c>
      <c r="O409" s="213">
        <v>6845689.5499475393</v>
      </c>
      <c r="P409" s="94">
        <v>0</v>
      </c>
      <c r="Q409" s="94">
        <v>0</v>
      </c>
      <c r="R409" s="94">
        <f>O409</f>
        <v>6845689.5499475393</v>
      </c>
      <c r="S409" s="151">
        <f>R409/L409</f>
        <v>26329.57519210592</v>
      </c>
      <c r="T409" s="256">
        <f>S409*102%</f>
        <v>26856.166695948039</v>
      </c>
    </row>
    <row r="410" spans="1:124" ht="12.75" customHeight="1" x14ac:dyDescent="0.2">
      <c r="A410" s="78">
        <v>3</v>
      </c>
      <c r="B410" s="65" t="s">
        <v>705</v>
      </c>
      <c r="C410" s="78" t="s">
        <v>706</v>
      </c>
      <c r="D410" s="78" t="s">
        <v>174</v>
      </c>
      <c r="E410" s="89" t="s">
        <v>139</v>
      </c>
      <c r="F410" s="89"/>
      <c r="G410" s="89" t="s">
        <v>114</v>
      </c>
      <c r="H410" s="389" t="s">
        <v>104</v>
      </c>
      <c r="I410" s="89">
        <v>2</v>
      </c>
      <c r="J410" s="91">
        <v>3</v>
      </c>
      <c r="K410" s="29">
        <v>848.7</v>
      </c>
      <c r="L410" s="29">
        <v>770.5</v>
      </c>
      <c r="M410" s="29">
        <v>0</v>
      </c>
      <c r="N410" s="95">
        <v>19</v>
      </c>
      <c r="O410" s="213">
        <v>14807966.555912154</v>
      </c>
      <c r="P410" s="94">
        <v>0</v>
      </c>
      <c r="Q410" s="94">
        <v>0</v>
      </c>
      <c r="R410" s="94">
        <f>O410</f>
        <v>14807966.555912154</v>
      </c>
      <c r="S410" s="151">
        <f>R410/L410</f>
        <v>19218.645757186441</v>
      </c>
      <c r="T410" s="256">
        <f>S410*102%</f>
        <v>19603.01867233017</v>
      </c>
    </row>
    <row r="411" spans="1:124" ht="12.75" customHeight="1" x14ac:dyDescent="0.2">
      <c r="A411" s="78">
        <v>4</v>
      </c>
      <c r="B411" s="65" t="s">
        <v>697</v>
      </c>
      <c r="C411" s="78" t="s">
        <v>698</v>
      </c>
      <c r="D411" s="78" t="s">
        <v>174</v>
      </c>
      <c r="E411" s="89" t="s">
        <v>133</v>
      </c>
      <c r="F411" s="89"/>
      <c r="G411" s="89" t="s">
        <v>114</v>
      </c>
      <c r="H411" s="389" t="s">
        <v>104</v>
      </c>
      <c r="I411" s="89">
        <v>2</v>
      </c>
      <c r="J411" s="91">
        <v>2</v>
      </c>
      <c r="K411" s="29">
        <v>569.70000000000005</v>
      </c>
      <c r="L411" s="29">
        <v>519.70000000000005</v>
      </c>
      <c r="M411" s="29">
        <v>0</v>
      </c>
      <c r="N411" s="95">
        <v>12</v>
      </c>
      <c r="O411" s="213">
        <v>10343283.043799264</v>
      </c>
      <c r="P411" s="94">
        <v>0</v>
      </c>
      <c r="Q411" s="94">
        <v>0</v>
      </c>
      <c r="R411" s="94">
        <f>O411</f>
        <v>10343283.043799264</v>
      </c>
      <c r="S411" s="151">
        <f>R411/L411</f>
        <v>19902.411090627793</v>
      </c>
      <c r="T411" s="256">
        <f>S411*102%</f>
        <v>20300.459312440347</v>
      </c>
    </row>
    <row r="412" spans="1:124" s="47" customFormat="1" ht="12.75" customHeight="1" x14ac:dyDescent="0.2">
      <c r="A412" s="237"/>
      <c r="B412" s="250"/>
      <c r="C412" s="237"/>
      <c r="D412" s="237"/>
      <c r="E412" s="125"/>
      <c r="F412" s="261"/>
      <c r="G412" s="125"/>
      <c r="H412" s="125"/>
      <c r="I412" s="125"/>
      <c r="J412" s="130"/>
      <c r="K412" s="132"/>
      <c r="L412" s="132"/>
      <c r="M412" s="132"/>
      <c r="N412" s="132"/>
      <c r="O412" s="274"/>
      <c r="P412" s="250"/>
      <c r="Q412" s="250"/>
      <c r="R412" s="250"/>
      <c r="S412" s="250"/>
      <c r="T412" s="250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259"/>
      <c r="AW412" s="259"/>
      <c r="AX412" s="259"/>
      <c r="AY412" s="259"/>
      <c r="AZ412" s="259"/>
      <c r="BA412" s="259"/>
      <c r="BB412" s="259"/>
      <c r="BC412" s="259"/>
      <c r="BD412" s="259"/>
      <c r="BE412" s="259"/>
      <c r="BF412" s="259"/>
      <c r="BG412" s="259"/>
      <c r="BH412" s="259"/>
      <c r="BI412" s="259"/>
      <c r="BJ412" s="259"/>
      <c r="BK412" s="259"/>
      <c r="BL412" s="259"/>
      <c r="BM412" s="259"/>
      <c r="BN412" s="259"/>
      <c r="BO412" s="259"/>
      <c r="BP412" s="259"/>
      <c r="BQ412" s="259"/>
      <c r="BR412" s="259"/>
      <c r="BS412" s="259"/>
      <c r="BT412" s="259"/>
      <c r="BU412" s="259"/>
      <c r="BV412" s="259"/>
      <c r="BW412" s="259"/>
      <c r="BX412" s="259"/>
      <c r="BY412" s="259"/>
      <c r="BZ412" s="259"/>
      <c r="CA412" s="259"/>
      <c r="CB412" s="259"/>
      <c r="CC412" s="259"/>
      <c r="CD412" s="259"/>
      <c r="CE412" s="259"/>
      <c r="CF412" s="259"/>
      <c r="CG412" s="259"/>
      <c r="CH412" s="259"/>
      <c r="CI412" s="259"/>
      <c r="CJ412" s="259"/>
      <c r="CK412" s="259"/>
      <c r="CL412" s="259"/>
      <c r="CM412" s="259"/>
      <c r="CN412" s="259"/>
      <c r="CO412" s="259"/>
      <c r="CP412" s="259"/>
      <c r="CQ412" s="259"/>
      <c r="CR412" s="259"/>
      <c r="CS412" s="259"/>
      <c r="CT412" s="259"/>
      <c r="CU412" s="259"/>
      <c r="CV412" s="259"/>
      <c r="CW412" s="259"/>
      <c r="CX412" s="259"/>
      <c r="CY412" s="259"/>
      <c r="CZ412" s="259"/>
      <c r="DA412" s="259"/>
      <c r="DB412" s="259"/>
      <c r="DC412" s="259"/>
      <c r="DD412" s="259"/>
      <c r="DE412" s="259"/>
      <c r="DF412" s="259"/>
      <c r="DG412" s="259"/>
      <c r="DH412" s="259"/>
      <c r="DI412" s="259"/>
      <c r="DJ412" s="259"/>
      <c r="DK412" s="259"/>
      <c r="DL412" s="259"/>
      <c r="DM412" s="259"/>
      <c r="DN412" s="259"/>
      <c r="DO412" s="259"/>
      <c r="DP412" s="259"/>
      <c r="DQ412" s="259"/>
      <c r="DR412" s="259"/>
      <c r="DS412" s="259"/>
      <c r="DT412" s="259"/>
    </row>
    <row r="413" spans="1:124" ht="12.75" customHeight="1" x14ac:dyDescent="0.2">
      <c r="A413" s="78">
        <v>1</v>
      </c>
      <c r="B413" s="65" t="s">
        <v>1053</v>
      </c>
      <c r="C413" s="78" t="s">
        <v>1054</v>
      </c>
      <c r="D413" s="78" t="s">
        <v>172</v>
      </c>
      <c r="E413" s="30" t="s">
        <v>61</v>
      </c>
      <c r="F413" s="89"/>
      <c r="G413" s="89" t="s">
        <v>114</v>
      </c>
      <c r="H413" s="389" t="s">
        <v>1176</v>
      </c>
      <c r="I413" s="89">
        <v>3</v>
      </c>
      <c r="J413" s="91">
        <v>2</v>
      </c>
      <c r="K413" s="29">
        <v>1216.3</v>
      </c>
      <c r="L413" s="29">
        <v>1131.2</v>
      </c>
      <c r="M413" s="29">
        <v>0</v>
      </c>
      <c r="N413" s="95">
        <v>33</v>
      </c>
      <c r="O413" s="213">
        <v>21221785.933729175</v>
      </c>
      <c r="P413" s="94">
        <v>0</v>
      </c>
      <c r="Q413" s="94">
        <v>0</v>
      </c>
      <c r="R413" s="94">
        <f>O413</f>
        <v>21221785.933729175</v>
      </c>
      <c r="S413" s="151">
        <f>R413/L413</f>
        <v>18760.418965460729</v>
      </c>
      <c r="T413" s="256">
        <f>S413*102%</f>
        <v>19135.627344769942</v>
      </c>
    </row>
    <row r="414" spans="1:124" ht="12.75" customHeight="1" x14ac:dyDescent="0.2">
      <c r="A414" s="78">
        <v>2</v>
      </c>
      <c r="B414" s="65" t="s">
        <v>1051</v>
      </c>
      <c r="C414" s="78" t="s">
        <v>1052</v>
      </c>
      <c r="D414" s="78" t="s">
        <v>172</v>
      </c>
      <c r="E414" s="30" t="s">
        <v>44</v>
      </c>
      <c r="F414" s="89"/>
      <c r="G414" s="89" t="s">
        <v>114</v>
      </c>
      <c r="H414" s="389" t="s">
        <v>104</v>
      </c>
      <c r="I414" s="89">
        <v>3</v>
      </c>
      <c r="J414" s="91">
        <v>2</v>
      </c>
      <c r="K414" s="150">
        <v>880.1</v>
      </c>
      <c r="L414" s="150">
        <v>818.5</v>
      </c>
      <c r="M414" s="29">
        <v>0</v>
      </c>
      <c r="N414" s="95">
        <v>26</v>
      </c>
      <c r="O414" s="213">
        <v>15978801.837542092</v>
      </c>
      <c r="P414" s="94">
        <v>0</v>
      </c>
      <c r="Q414" s="94">
        <v>0</v>
      </c>
      <c r="R414" s="94">
        <f>O414</f>
        <v>15978801.837542092</v>
      </c>
      <c r="S414" s="151">
        <f>R414/L414</f>
        <v>19522.05478013695</v>
      </c>
      <c r="T414" s="256">
        <f>S414*102%</f>
        <v>19912.495875739689</v>
      </c>
    </row>
    <row r="415" spans="1:124" ht="12.75" customHeight="1" x14ac:dyDescent="0.2">
      <c r="A415" s="78">
        <v>3</v>
      </c>
      <c r="B415" s="65" t="s">
        <v>1043</v>
      </c>
      <c r="C415" s="78" t="s">
        <v>1044</v>
      </c>
      <c r="D415" s="78" t="s">
        <v>172</v>
      </c>
      <c r="E415" s="30" t="s">
        <v>61</v>
      </c>
      <c r="F415" s="89"/>
      <c r="G415" s="89" t="s">
        <v>114</v>
      </c>
      <c r="H415" s="389" t="s">
        <v>104</v>
      </c>
      <c r="I415" s="89">
        <v>2</v>
      </c>
      <c r="J415" s="91">
        <v>1</v>
      </c>
      <c r="K415" s="29">
        <v>269.3</v>
      </c>
      <c r="L415" s="29">
        <v>256.3</v>
      </c>
      <c r="M415" s="29">
        <v>0</v>
      </c>
      <c r="N415" s="95">
        <v>4</v>
      </c>
      <c r="O415" s="213">
        <v>3504898.7341930205</v>
      </c>
      <c r="P415" s="94">
        <v>0</v>
      </c>
      <c r="Q415" s="94">
        <v>0</v>
      </c>
      <c r="R415" s="94">
        <f>O415</f>
        <v>3504898.7341930205</v>
      </c>
      <c r="S415" s="151">
        <f>R415/L415</f>
        <v>13674.985307034804</v>
      </c>
      <c r="T415" s="256">
        <f>S415*102%</f>
        <v>13948.485013175499</v>
      </c>
    </row>
    <row r="416" spans="1:124" ht="12.75" customHeight="1" x14ac:dyDescent="0.2">
      <c r="A416" s="593" t="s">
        <v>1191</v>
      </c>
      <c r="B416" s="593"/>
      <c r="C416" s="229"/>
      <c r="D416" s="229"/>
      <c r="E416" s="283"/>
      <c r="F416" s="281"/>
      <c r="G416" s="281"/>
      <c r="H416" s="227"/>
      <c r="I416" s="281"/>
      <c r="J416" s="281"/>
      <c r="K416" s="281"/>
      <c r="L416" s="281"/>
      <c r="M416" s="281"/>
      <c r="N416" s="281"/>
      <c r="O416" s="284">
        <f>SUM(O393:O415)</f>
        <v>246132635.69441491</v>
      </c>
      <c r="P416" s="281"/>
      <c r="Q416" s="281"/>
      <c r="R416" s="281"/>
      <c r="S416" s="281"/>
      <c r="T416" s="281"/>
    </row>
    <row r="417" spans="1:124" ht="12.75" customHeight="1" x14ac:dyDescent="0.2">
      <c r="A417" s="592" t="s">
        <v>78</v>
      </c>
      <c r="B417" s="592"/>
      <c r="C417" s="260"/>
      <c r="D417" s="260"/>
      <c r="E417" s="93"/>
      <c r="F417" s="65"/>
      <c r="G417" s="65"/>
      <c r="H417" s="388"/>
      <c r="I417" s="65"/>
      <c r="J417" s="65"/>
      <c r="K417" s="65"/>
      <c r="L417" s="65"/>
      <c r="M417" s="65"/>
      <c r="N417" s="65"/>
      <c r="O417" s="213"/>
      <c r="P417" s="65"/>
      <c r="Q417" s="65"/>
      <c r="R417" s="65"/>
      <c r="S417" s="65"/>
      <c r="T417" s="65"/>
    </row>
    <row r="418" spans="1:124" ht="13.5" customHeight="1" x14ac:dyDescent="0.2">
      <c r="A418" s="157">
        <v>1</v>
      </c>
      <c r="B418" s="523" t="s">
        <v>1511</v>
      </c>
      <c r="C418" s="523" t="s">
        <v>1512</v>
      </c>
      <c r="D418" s="361" t="s">
        <v>1260</v>
      </c>
      <c r="E418" s="361">
        <v>1965</v>
      </c>
      <c r="F418" s="370" t="s">
        <v>1675</v>
      </c>
      <c r="G418" s="44" t="s">
        <v>114</v>
      </c>
      <c r="H418" s="391" t="s">
        <v>1176</v>
      </c>
      <c r="I418" s="44">
        <v>2</v>
      </c>
      <c r="J418" s="44">
        <v>3</v>
      </c>
      <c r="K418" s="45">
        <v>614.1</v>
      </c>
      <c r="L418" s="45">
        <v>564</v>
      </c>
      <c r="M418" s="45">
        <v>413.6</v>
      </c>
      <c r="N418" s="52">
        <v>12</v>
      </c>
      <c r="O418" s="70">
        <v>12884546.356836</v>
      </c>
      <c r="P418" s="45">
        <v>0</v>
      </c>
      <c r="Q418" s="45">
        <v>0</v>
      </c>
      <c r="R418" s="45">
        <f t="shared" ref="R418:R432" si="58">O418</f>
        <v>12884546.356836</v>
      </c>
      <c r="S418" s="297">
        <f t="shared" ref="S418:S423" si="59">R418/L418</f>
        <v>22844.940349</v>
      </c>
      <c r="T418" s="297">
        <v>40754.379999999997</v>
      </c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</row>
    <row r="419" spans="1:124" ht="13.5" customHeight="1" x14ac:dyDescent="0.2">
      <c r="A419" s="157">
        <f t="shared" ref="A419:A432" si="60">A418+1</f>
        <v>2</v>
      </c>
      <c r="B419" s="523" t="s">
        <v>1513</v>
      </c>
      <c r="C419" s="523" t="s">
        <v>1514</v>
      </c>
      <c r="D419" s="361" t="s">
        <v>1260</v>
      </c>
      <c r="E419" s="361">
        <v>1965</v>
      </c>
      <c r="F419" s="370" t="s">
        <v>1675</v>
      </c>
      <c r="G419" s="44" t="s">
        <v>114</v>
      </c>
      <c r="H419" s="391" t="s">
        <v>1175</v>
      </c>
      <c r="I419" s="44">
        <v>5</v>
      </c>
      <c r="J419" s="44">
        <v>2</v>
      </c>
      <c r="K419" s="45">
        <v>1574.5</v>
      </c>
      <c r="L419" s="45">
        <v>1574.5</v>
      </c>
      <c r="M419" s="45">
        <v>1508.3</v>
      </c>
      <c r="N419" s="52">
        <v>38</v>
      </c>
      <c r="O419" s="70">
        <v>15998001.798858</v>
      </c>
      <c r="P419" s="45">
        <v>0</v>
      </c>
      <c r="Q419" s="45">
        <v>0</v>
      </c>
      <c r="R419" s="45">
        <f t="shared" si="58"/>
        <v>15998001.798858</v>
      </c>
      <c r="S419" s="292">
        <f t="shared" si="59"/>
        <v>10160.687074536678</v>
      </c>
      <c r="T419" s="297">
        <v>33399.479999999996</v>
      </c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</row>
    <row r="420" spans="1:124" ht="13.5" customHeight="1" x14ac:dyDescent="0.2">
      <c r="A420" s="157">
        <f t="shared" si="60"/>
        <v>3</v>
      </c>
      <c r="B420" s="523" t="s">
        <v>1515</v>
      </c>
      <c r="C420" s="523" t="s">
        <v>1516</v>
      </c>
      <c r="D420" s="361" t="s">
        <v>1231</v>
      </c>
      <c r="E420" s="361" t="s">
        <v>53</v>
      </c>
      <c r="F420" s="370" t="s">
        <v>1675</v>
      </c>
      <c r="G420" s="44" t="s">
        <v>114</v>
      </c>
      <c r="H420" s="391" t="s">
        <v>1517</v>
      </c>
      <c r="I420" s="44">
        <v>2</v>
      </c>
      <c r="J420" s="44">
        <v>1</v>
      </c>
      <c r="K420" s="45">
        <v>596.5</v>
      </c>
      <c r="L420" s="45">
        <v>536.22</v>
      </c>
      <c r="M420" s="45">
        <v>482.7</v>
      </c>
      <c r="N420" s="52">
        <v>10</v>
      </c>
      <c r="O420" s="70">
        <v>12241311.542389261</v>
      </c>
      <c r="P420" s="45">
        <v>0</v>
      </c>
      <c r="Q420" s="45">
        <v>0</v>
      </c>
      <c r="R420" s="45">
        <f t="shared" si="58"/>
        <v>12241311.542389261</v>
      </c>
      <c r="S420" s="292">
        <f t="shared" si="59"/>
        <v>22828.897733000002</v>
      </c>
      <c r="T420" s="297">
        <v>40754.379999999997</v>
      </c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</row>
    <row r="421" spans="1:124" ht="13.5" customHeight="1" x14ac:dyDescent="0.2">
      <c r="A421" s="157">
        <f t="shared" si="60"/>
        <v>4</v>
      </c>
      <c r="B421" s="523" t="s">
        <v>1518</v>
      </c>
      <c r="C421" s="523" t="s">
        <v>1519</v>
      </c>
      <c r="D421" s="361" t="s">
        <v>1231</v>
      </c>
      <c r="E421" s="361" t="s">
        <v>42</v>
      </c>
      <c r="F421" s="370" t="s">
        <v>1675</v>
      </c>
      <c r="G421" s="44" t="s">
        <v>114</v>
      </c>
      <c r="H421" s="391" t="s">
        <v>1176</v>
      </c>
      <c r="I421" s="44">
        <v>5</v>
      </c>
      <c r="J421" s="44">
        <v>4</v>
      </c>
      <c r="K421" s="45">
        <v>4225.3999999999996</v>
      </c>
      <c r="L421" s="45">
        <v>3263</v>
      </c>
      <c r="M421" s="45">
        <v>3091.3</v>
      </c>
      <c r="N421" s="52">
        <v>80</v>
      </c>
      <c r="O421" s="70">
        <v>41221392.363434397</v>
      </c>
      <c r="P421" s="45">
        <v>0</v>
      </c>
      <c r="Q421" s="45">
        <v>0</v>
      </c>
      <c r="R421" s="45">
        <f t="shared" si="58"/>
        <v>41221392.363434397</v>
      </c>
      <c r="S421" s="292">
        <f t="shared" si="59"/>
        <v>12632.973448799999</v>
      </c>
      <c r="T421" s="297">
        <v>22170.720000000001</v>
      </c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</row>
    <row r="422" spans="1:124" ht="13.5" customHeight="1" x14ac:dyDescent="0.2">
      <c r="A422" s="157">
        <f t="shared" si="60"/>
        <v>5</v>
      </c>
      <c r="B422" s="523" t="s">
        <v>1520</v>
      </c>
      <c r="C422" s="523" t="s">
        <v>1521</v>
      </c>
      <c r="D422" s="361" t="s">
        <v>1231</v>
      </c>
      <c r="E422" s="361" t="s">
        <v>53</v>
      </c>
      <c r="F422" s="370" t="s">
        <v>1675</v>
      </c>
      <c r="G422" s="44" t="s">
        <v>114</v>
      </c>
      <c r="H422" s="391" t="s">
        <v>104</v>
      </c>
      <c r="I422" s="44">
        <v>3</v>
      </c>
      <c r="J422" s="44">
        <v>2</v>
      </c>
      <c r="K422" s="45">
        <v>878</v>
      </c>
      <c r="L422" s="45">
        <v>576</v>
      </c>
      <c r="M422" s="45">
        <v>753</v>
      </c>
      <c r="N422" s="52">
        <v>28</v>
      </c>
      <c r="O422" s="70">
        <v>12904554.230207998</v>
      </c>
      <c r="P422" s="45">
        <v>0</v>
      </c>
      <c r="Q422" s="45">
        <v>0</v>
      </c>
      <c r="R422" s="45">
        <f t="shared" si="58"/>
        <v>12904554.230207998</v>
      </c>
      <c r="S422" s="292">
        <f t="shared" si="59"/>
        <v>22403.739982999996</v>
      </c>
      <c r="T422" s="297">
        <v>39373.880000000005</v>
      </c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</row>
    <row r="423" spans="1:124" ht="13.5" customHeight="1" x14ac:dyDescent="0.2">
      <c r="A423" s="157">
        <f t="shared" si="60"/>
        <v>6</v>
      </c>
      <c r="B423" s="523" t="s">
        <v>1522</v>
      </c>
      <c r="C423" s="523" t="s">
        <v>1523</v>
      </c>
      <c r="D423" s="361" t="s">
        <v>1231</v>
      </c>
      <c r="E423" s="361" t="s">
        <v>52</v>
      </c>
      <c r="F423" s="370" t="s">
        <v>1675</v>
      </c>
      <c r="G423" s="44" t="s">
        <v>114</v>
      </c>
      <c r="H423" s="391" t="s">
        <v>104</v>
      </c>
      <c r="I423" s="44">
        <v>2</v>
      </c>
      <c r="J423" s="44">
        <v>1</v>
      </c>
      <c r="K423" s="45">
        <v>384</v>
      </c>
      <c r="L423" s="45">
        <v>384</v>
      </c>
      <c r="M423" s="45">
        <v>296.7</v>
      </c>
      <c r="N423" s="52">
        <v>20</v>
      </c>
      <c r="O423" s="70">
        <v>8766296.7294719983</v>
      </c>
      <c r="P423" s="45">
        <v>0</v>
      </c>
      <c r="Q423" s="45">
        <v>0</v>
      </c>
      <c r="R423" s="45">
        <f t="shared" si="58"/>
        <v>8766296.7294719983</v>
      </c>
      <c r="S423" s="297">
        <f t="shared" si="59"/>
        <v>22828.897732999994</v>
      </c>
      <c r="T423" s="297">
        <v>40754.379999999997</v>
      </c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</row>
    <row r="424" spans="1:124" ht="13.5" customHeight="1" x14ac:dyDescent="0.2">
      <c r="A424" s="379">
        <f t="shared" si="60"/>
        <v>7</v>
      </c>
      <c r="B424" s="99" t="s">
        <v>1531</v>
      </c>
      <c r="C424" s="80" t="s">
        <v>1532</v>
      </c>
      <c r="D424" s="44" t="s">
        <v>175</v>
      </c>
      <c r="E424" s="44" t="s">
        <v>62</v>
      </c>
      <c r="F424" s="52" t="s">
        <v>1675</v>
      </c>
      <c r="G424" s="44" t="s">
        <v>114</v>
      </c>
      <c r="H424" s="391" t="s">
        <v>104</v>
      </c>
      <c r="I424" s="44">
        <v>4</v>
      </c>
      <c r="J424" s="44">
        <v>2</v>
      </c>
      <c r="K424" s="45">
        <v>1606</v>
      </c>
      <c r="L424" s="45">
        <v>1231.2</v>
      </c>
      <c r="M424" s="45">
        <v>0</v>
      </c>
      <c r="N424" s="52">
        <v>1</v>
      </c>
      <c r="O424" s="70">
        <v>26751069.843508799</v>
      </c>
      <c r="P424" s="45">
        <v>0</v>
      </c>
      <c r="Q424" s="45">
        <v>0</v>
      </c>
      <c r="R424" s="45">
        <f t="shared" si="58"/>
        <v>26751069.843508799</v>
      </c>
      <c r="S424" s="292">
        <v>29534.590000000004</v>
      </c>
      <c r="T424" s="292">
        <v>29534.590000000004</v>
      </c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</row>
    <row r="425" spans="1:124" ht="13.5" customHeight="1" x14ac:dyDescent="0.2">
      <c r="A425" s="379">
        <f t="shared" si="60"/>
        <v>8</v>
      </c>
      <c r="B425" s="99" t="s">
        <v>1534</v>
      </c>
      <c r="C425" s="80" t="s">
        <v>1535</v>
      </c>
      <c r="D425" s="44" t="s">
        <v>175</v>
      </c>
      <c r="E425" s="44" t="s">
        <v>108</v>
      </c>
      <c r="F425" s="52"/>
      <c r="G425" s="44" t="s">
        <v>114</v>
      </c>
      <c r="H425" s="391" t="s">
        <v>1176</v>
      </c>
      <c r="I425" s="44">
        <v>2</v>
      </c>
      <c r="J425" s="44">
        <v>2</v>
      </c>
      <c r="K425" s="45">
        <v>529.79999999999995</v>
      </c>
      <c r="L425" s="45">
        <v>468</v>
      </c>
      <c r="M425" s="45">
        <v>385.7</v>
      </c>
      <c r="N425" s="52">
        <v>12</v>
      </c>
      <c r="O425" s="70">
        <v>17038529.143739998</v>
      </c>
      <c r="P425" s="45">
        <v>0</v>
      </c>
      <c r="Q425" s="45">
        <v>0</v>
      </c>
      <c r="R425" s="45">
        <f t="shared" si="58"/>
        <v>17038529.143739998</v>
      </c>
      <c r="S425" s="297">
        <f t="shared" ref="S425:S432" si="61">R425/L425</f>
        <v>36407.113554999996</v>
      </c>
      <c r="T425" s="297">
        <v>39373.880000000005</v>
      </c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</row>
    <row r="426" spans="1:124" ht="13.5" customHeight="1" x14ac:dyDescent="0.2">
      <c r="A426" s="379">
        <f t="shared" si="60"/>
        <v>9</v>
      </c>
      <c r="B426" s="99" t="s">
        <v>1536</v>
      </c>
      <c r="C426" s="80" t="s">
        <v>1537</v>
      </c>
      <c r="D426" s="44" t="s">
        <v>175</v>
      </c>
      <c r="E426" s="44" t="s">
        <v>126</v>
      </c>
      <c r="F426" s="52" t="s">
        <v>1675</v>
      </c>
      <c r="G426" s="44" t="s">
        <v>114</v>
      </c>
      <c r="H426" s="391" t="s">
        <v>1176</v>
      </c>
      <c r="I426" s="44">
        <v>5</v>
      </c>
      <c r="J426" s="44">
        <v>2</v>
      </c>
      <c r="K426" s="45">
        <v>1967.9</v>
      </c>
      <c r="L426" s="45">
        <v>1801</v>
      </c>
      <c r="M426" s="45">
        <v>1750.1</v>
      </c>
      <c r="N426" s="52">
        <v>40</v>
      </c>
      <c r="O426" s="70">
        <v>52877396.798032001</v>
      </c>
      <c r="P426" s="45">
        <v>0</v>
      </c>
      <c r="Q426" s="45">
        <v>0</v>
      </c>
      <c r="R426" s="45">
        <f t="shared" si="58"/>
        <v>52877396.798032001</v>
      </c>
      <c r="S426" s="292">
        <f t="shared" si="61"/>
        <v>29360.020432000001</v>
      </c>
      <c r="T426" s="297">
        <v>39218.76</v>
      </c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</row>
    <row r="427" spans="1:124" ht="13.5" customHeight="1" x14ac:dyDescent="0.2">
      <c r="A427" s="157">
        <f t="shared" si="60"/>
        <v>10</v>
      </c>
      <c r="B427" s="99" t="s">
        <v>1538</v>
      </c>
      <c r="C427" s="80" t="s">
        <v>1539</v>
      </c>
      <c r="D427" s="44" t="s">
        <v>175</v>
      </c>
      <c r="E427" s="44" t="s">
        <v>117</v>
      </c>
      <c r="F427" s="52"/>
      <c r="G427" s="44" t="s">
        <v>114</v>
      </c>
      <c r="H427" s="391" t="s">
        <v>104</v>
      </c>
      <c r="I427" s="44">
        <v>2</v>
      </c>
      <c r="J427" s="44">
        <v>1</v>
      </c>
      <c r="K427" s="45">
        <v>413</v>
      </c>
      <c r="L427" s="45">
        <v>371</v>
      </c>
      <c r="M427" s="45">
        <v>371.3</v>
      </c>
      <c r="N427" s="52">
        <v>8</v>
      </c>
      <c r="O427" s="70">
        <v>9646281.3663999978</v>
      </c>
      <c r="P427" s="45">
        <v>0</v>
      </c>
      <c r="Q427" s="45">
        <v>0</v>
      </c>
      <c r="R427" s="45">
        <f t="shared" si="58"/>
        <v>9646281.3663999978</v>
      </c>
      <c r="S427" s="292">
        <f t="shared" si="61"/>
        <v>26000.758399999995</v>
      </c>
      <c r="T427" s="297">
        <v>40754.379999999997</v>
      </c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</row>
    <row r="428" spans="1:124" ht="13.5" customHeight="1" x14ac:dyDescent="0.2">
      <c r="A428" s="157">
        <f t="shared" si="60"/>
        <v>11</v>
      </c>
      <c r="B428" s="99" t="s">
        <v>1540</v>
      </c>
      <c r="C428" s="80" t="s">
        <v>1541</v>
      </c>
      <c r="D428" s="44" t="s">
        <v>175</v>
      </c>
      <c r="E428" s="44" t="s">
        <v>108</v>
      </c>
      <c r="F428" s="52"/>
      <c r="G428" s="44" t="s">
        <v>114</v>
      </c>
      <c r="H428" s="391" t="s">
        <v>104</v>
      </c>
      <c r="I428" s="44">
        <v>2</v>
      </c>
      <c r="J428" s="44">
        <v>1</v>
      </c>
      <c r="K428" s="45">
        <v>367</v>
      </c>
      <c r="L428" s="45">
        <v>411.4</v>
      </c>
      <c r="M428" s="45">
        <v>180.9</v>
      </c>
      <c r="N428" s="52">
        <v>8</v>
      </c>
      <c r="O428" s="70">
        <v>9428768.8536220007</v>
      </c>
      <c r="P428" s="45">
        <v>0</v>
      </c>
      <c r="Q428" s="45">
        <v>0</v>
      </c>
      <c r="R428" s="45">
        <f t="shared" si="58"/>
        <v>9428768.8536220007</v>
      </c>
      <c r="S428" s="292">
        <f t="shared" si="61"/>
        <v>22918.738098254744</v>
      </c>
      <c r="T428" s="297">
        <v>40754.379999999997</v>
      </c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</row>
    <row r="429" spans="1:124" ht="13.5" customHeight="1" x14ac:dyDescent="0.2">
      <c r="A429" s="157">
        <f t="shared" si="60"/>
        <v>12</v>
      </c>
      <c r="B429" s="99" t="s">
        <v>1542</v>
      </c>
      <c r="C429" s="80" t="s">
        <v>1543</v>
      </c>
      <c r="D429" s="44" t="s">
        <v>175</v>
      </c>
      <c r="E429" s="44" t="s">
        <v>117</v>
      </c>
      <c r="F429" s="52" t="s">
        <v>1675</v>
      </c>
      <c r="G429" s="44" t="s">
        <v>114</v>
      </c>
      <c r="H429" s="391" t="s">
        <v>1176</v>
      </c>
      <c r="I429" s="44">
        <v>5</v>
      </c>
      <c r="J429" s="44">
        <v>4</v>
      </c>
      <c r="K429" s="45">
        <v>3356.6</v>
      </c>
      <c r="L429" s="45">
        <v>3238.7</v>
      </c>
      <c r="M429" s="45">
        <v>3112.5</v>
      </c>
      <c r="N429" s="52">
        <v>79</v>
      </c>
      <c r="O429" s="70">
        <v>95088298.173118412</v>
      </c>
      <c r="P429" s="45">
        <v>0</v>
      </c>
      <c r="Q429" s="45">
        <v>0</v>
      </c>
      <c r="R429" s="45">
        <f t="shared" si="58"/>
        <v>95088298.173118412</v>
      </c>
      <c r="S429" s="292">
        <f t="shared" si="61"/>
        <v>29360.020432000005</v>
      </c>
      <c r="T429" s="297">
        <v>39218.76</v>
      </c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</row>
    <row r="430" spans="1:124" ht="13.5" customHeight="1" x14ac:dyDescent="0.2">
      <c r="A430" s="157">
        <f t="shared" si="60"/>
        <v>13</v>
      </c>
      <c r="B430" s="99" t="s">
        <v>1544</v>
      </c>
      <c r="C430" s="80" t="s">
        <v>1545</v>
      </c>
      <c r="D430" s="44" t="s">
        <v>175</v>
      </c>
      <c r="E430" s="44" t="s">
        <v>132</v>
      </c>
      <c r="F430" s="52" t="s">
        <v>1675</v>
      </c>
      <c r="G430" s="44" t="s">
        <v>114</v>
      </c>
      <c r="H430" s="391" t="s">
        <v>105</v>
      </c>
      <c r="I430" s="44">
        <v>5</v>
      </c>
      <c r="J430" s="44">
        <v>4</v>
      </c>
      <c r="K430" s="45">
        <v>3619</v>
      </c>
      <c r="L430" s="45">
        <v>3317</v>
      </c>
      <c r="M430" s="45">
        <v>2909</v>
      </c>
      <c r="N430" s="52">
        <v>72</v>
      </c>
      <c r="O430" s="70">
        <v>39989202.847430997</v>
      </c>
      <c r="P430" s="45">
        <v>0</v>
      </c>
      <c r="Q430" s="45">
        <v>0</v>
      </c>
      <c r="R430" s="45">
        <f t="shared" si="58"/>
        <v>39989202.847430997</v>
      </c>
      <c r="S430" s="292">
        <f t="shared" si="61"/>
        <v>12055.834443</v>
      </c>
      <c r="T430" s="297">
        <v>22170.720000000001</v>
      </c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</row>
    <row r="431" spans="1:124" ht="13.5" customHeight="1" x14ac:dyDescent="0.2">
      <c r="A431" s="157">
        <f t="shared" si="60"/>
        <v>14</v>
      </c>
      <c r="B431" s="99" t="s">
        <v>1546</v>
      </c>
      <c r="C431" s="80" t="s">
        <v>1547</v>
      </c>
      <c r="D431" s="44" t="s">
        <v>175</v>
      </c>
      <c r="E431" s="44" t="s">
        <v>61</v>
      </c>
      <c r="F431" s="52"/>
      <c r="G431" s="44" t="s">
        <v>114</v>
      </c>
      <c r="H431" s="391" t="s">
        <v>104</v>
      </c>
      <c r="I431" s="44">
        <v>5</v>
      </c>
      <c r="J431" s="44">
        <v>3</v>
      </c>
      <c r="K431" s="45">
        <v>3780</v>
      </c>
      <c r="L431" s="45">
        <v>3461.72</v>
      </c>
      <c r="M431" s="45">
        <v>2090</v>
      </c>
      <c r="N431" s="52">
        <v>89</v>
      </c>
      <c r="O431" s="70">
        <v>83334115.357883751</v>
      </c>
      <c r="P431" s="45">
        <v>0</v>
      </c>
      <c r="Q431" s="45">
        <v>0</v>
      </c>
      <c r="R431" s="45">
        <f t="shared" si="58"/>
        <v>83334115.357883751</v>
      </c>
      <c r="S431" s="292">
        <f t="shared" si="61"/>
        <v>24073.037495200002</v>
      </c>
      <c r="T431" s="297">
        <v>39218.76</v>
      </c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</row>
    <row r="432" spans="1:124" ht="13.5" customHeight="1" x14ac:dyDescent="0.2">
      <c r="A432" s="379">
        <f t="shared" si="60"/>
        <v>15</v>
      </c>
      <c r="B432" s="99" t="s">
        <v>1552</v>
      </c>
      <c r="C432" s="80" t="s">
        <v>1553</v>
      </c>
      <c r="D432" s="44" t="s">
        <v>175</v>
      </c>
      <c r="E432" s="44" t="s">
        <v>126</v>
      </c>
      <c r="F432" s="52"/>
      <c r="G432" s="44" t="s">
        <v>114</v>
      </c>
      <c r="H432" s="391" t="s">
        <v>1176</v>
      </c>
      <c r="I432" s="44">
        <v>5</v>
      </c>
      <c r="J432" s="44">
        <v>4</v>
      </c>
      <c r="K432" s="45">
        <v>3297</v>
      </c>
      <c r="L432" s="45">
        <v>2893.1</v>
      </c>
      <c r="M432" s="45">
        <v>2779.6</v>
      </c>
      <c r="N432" s="52">
        <v>72</v>
      </c>
      <c r="O432" s="70">
        <v>104076923.47059979</v>
      </c>
      <c r="P432" s="45">
        <v>0</v>
      </c>
      <c r="Q432" s="45">
        <v>0</v>
      </c>
      <c r="R432" s="45">
        <f t="shared" si="58"/>
        <v>104076923.47059979</v>
      </c>
      <c r="S432" s="292">
        <f t="shared" si="61"/>
        <v>35974.188058</v>
      </c>
      <c r="T432" s="297">
        <v>39218.76</v>
      </c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</row>
    <row r="433" spans="1:124" s="47" customFormat="1" ht="12.75" customHeight="1" x14ac:dyDescent="0.2">
      <c r="A433" s="125"/>
      <c r="B433" s="263"/>
      <c r="C433" s="261"/>
      <c r="D433" s="261"/>
      <c r="E433" s="125"/>
      <c r="F433" s="261"/>
      <c r="G433" s="125"/>
      <c r="H433" s="125"/>
      <c r="I433" s="125"/>
      <c r="J433" s="130"/>
      <c r="K433" s="132"/>
      <c r="L433" s="132"/>
      <c r="M433" s="132"/>
      <c r="N433" s="132"/>
      <c r="O433" s="274"/>
      <c r="P433" s="250"/>
      <c r="Q433" s="250"/>
      <c r="R433" s="250"/>
      <c r="S433" s="250"/>
      <c r="T433" s="250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259"/>
      <c r="AW433" s="259"/>
      <c r="AX433" s="259"/>
      <c r="AY433" s="259"/>
      <c r="AZ433" s="259"/>
      <c r="BA433" s="259"/>
      <c r="BB433" s="259"/>
      <c r="BC433" s="259"/>
      <c r="BD433" s="259"/>
      <c r="BE433" s="259"/>
      <c r="BF433" s="259"/>
      <c r="BG433" s="259"/>
      <c r="BH433" s="259"/>
      <c r="BI433" s="259"/>
      <c r="BJ433" s="259"/>
      <c r="BK433" s="259"/>
      <c r="BL433" s="259"/>
      <c r="BM433" s="259"/>
      <c r="BN433" s="259"/>
      <c r="BO433" s="259"/>
      <c r="BP433" s="259"/>
      <c r="BQ433" s="259"/>
      <c r="BR433" s="259"/>
      <c r="BS433" s="259"/>
      <c r="BT433" s="259"/>
      <c r="BU433" s="259"/>
      <c r="BV433" s="259"/>
      <c r="BW433" s="259"/>
      <c r="BX433" s="259"/>
      <c r="BY433" s="259"/>
      <c r="BZ433" s="259"/>
      <c r="CA433" s="259"/>
      <c r="CB433" s="259"/>
      <c r="CC433" s="259"/>
      <c r="CD433" s="259"/>
      <c r="CE433" s="259"/>
      <c r="CF433" s="259"/>
      <c r="CG433" s="259"/>
      <c r="CH433" s="259"/>
      <c r="CI433" s="259"/>
      <c r="CJ433" s="259"/>
      <c r="CK433" s="259"/>
      <c r="CL433" s="259"/>
      <c r="CM433" s="259"/>
      <c r="CN433" s="259"/>
      <c r="CO433" s="259"/>
      <c r="CP433" s="259"/>
      <c r="CQ433" s="259"/>
      <c r="CR433" s="259"/>
      <c r="CS433" s="259"/>
      <c r="CT433" s="259"/>
      <c r="CU433" s="259"/>
      <c r="CV433" s="259"/>
      <c r="CW433" s="259"/>
      <c r="CX433" s="259"/>
      <c r="CY433" s="259"/>
      <c r="CZ433" s="259"/>
      <c r="DA433" s="259"/>
      <c r="DB433" s="259"/>
      <c r="DC433" s="259"/>
      <c r="DD433" s="259"/>
      <c r="DE433" s="259"/>
      <c r="DF433" s="259"/>
      <c r="DG433" s="259"/>
      <c r="DH433" s="259"/>
      <c r="DI433" s="259"/>
      <c r="DJ433" s="259"/>
      <c r="DK433" s="259"/>
      <c r="DL433" s="259"/>
      <c r="DM433" s="259"/>
      <c r="DN433" s="259"/>
      <c r="DO433" s="259"/>
      <c r="DP433" s="259"/>
      <c r="DQ433" s="259"/>
      <c r="DR433" s="259"/>
      <c r="DS433" s="259"/>
      <c r="DT433" s="259"/>
    </row>
    <row r="434" spans="1:124" ht="12.75" customHeight="1" x14ac:dyDescent="0.2">
      <c r="A434" s="78">
        <v>1</v>
      </c>
      <c r="B434" s="160" t="s">
        <v>391</v>
      </c>
      <c r="C434" s="209" t="s">
        <v>392</v>
      </c>
      <c r="D434" s="209" t="s">
        <v>168</v>
      </c>
      <c r="E434" s="89" t="s">
        <v>108</v>
      </c>
      <c r="F434" s="89"/>
      <c r="G434" s="89" t="s">
        <v>114</v>
      </c>
      <c r="H434" s="389" t="s">
        <v>1103</v>
      </c>
      <c r="I434" s="89">
        <v>5</v>
      </c>
      <c r="J434" s="91">
        <v>5</v>
      </c>
      <c r="K434" s="29">
        <v>4475.04</v>
      </c>
      <c r="L434" s="29">
        <v>4442.6000000000004</v>
      </c>
      <c r="M434" s="29">
        <v>0</v>
      </c>
      <c r="N434" s="30">
        <v>100</v>
      </c>
      <c r="O434" s="213">
        <v>53963329.054677419</v>
      </c>
      <c r="P434" s="94">
        <v>0</v>
      </c>
      <c r="Q434" s="94">
        <v>0</v>
      </c>
      <c r="R434" s="94">
        <f>O434</f>
        <v>53963329.054677419</v>
      </c>
      <c r="S434" s="151">
        <f>R434/L434</f>
        <v>12146.7899551338</v>
      </c>
      <c r="T434" s="256">
        <f>S434*102%</f>
        <v>12389.725754236475</v>
      </c>
    </row>
    <row r="435" spans="1:124" ht="12.75" customHeight="1" x14ac:dyDescent="0.2">
      <c r="A435" s="78">
        <v>2</v>
      </c>
      <c r="B435" s="65" t="s">
        <v>395</v>
      </c>
      <c r="C435" s="78" t="s">
        <v>396</v>
      </c>
      <c r="D435" s="78" t="s">
        <v>168</v>
      </c>
      <c r="E435" s="89" t="s">
        <v>125</v>
      </c>
      <c r="F435" s="89"/>
      <c r="G435" s="89" t="s">
        <v>114</v>
      </c>
      <c r="H435" s="389" t="s">
        <v>1100</v>
      </c>
      <c r="I435" s="89">
        <v>2</v>
      </c>
      <c r="J435" s="91">
        <v>2</v>
      </c>
      <c r="K435" s="29">
        <v>581.4</v>
      </c>
      <c r="L435" s="29">
        <v>531.70000000000005</v>
      </c>
      <c r="M435" s="29">
        <v>0</v>
      </c>
      <c r="N435" s="30">
        <v>12</v>
      </c>
      <c r="O435" s="213">
        <v>9079759.9940517601</v>
      </c>
      <c r="P435" s="94">
        <v>0</v>
      </c>
      <c r="Q435" s="94">
        <v>0</v>
      </c>
      <c r="R435" s="94">
        <f>O435</f>
        <v>9079759.9940517601</v>
      </c>
      <c r="S435" s="151">
        <f>R435/L435</f>
        <v>17076.847835342785</v>
      </c>
      <c r="T435" s="256">
        <f>S435*102%</f>
        <v>17418.384792049641</v>
      </c>
    </row>
    <row r="436" spans="1:124" ht="12.75" customHeight="1" x14ac:dyDescent="0.2">
      <c r="A436" s="78">
        <v>3</v>
      </c>
      <c r="B436" s="65" t="s">
        <v>385</v>
      </c>
      <c r="C436" s="78" t="s">
        <v>386</v>
      </c>
      <c r="D436" s="78" t="s">
        <v>168</v>
      </c>
      <c r="E436" s="89" t="s">
        <v>117</v>
      </c>
      <c r="F436" s="89"/>
      <c r="G436" s="89" t="s">
        <v>114</v>
      </c>
      <c r="H436" s="389" t="s">
        <v>1182</v>
      </c>
      <c r="I436" s="89">
        <v>2</v>
      </c>
      <c r="J436" s="91">
        <v>3</v>
      </c>
      <c r="K436" s="29">
        <v>567</v>
      </c>
      <c r="L436" s="29">
        <v>505.5</v>
      </c>
      <c r="M436" s="29">
        <v>0</v>
      </c>
      <c r="N436" s="30">
        <v>12</v>
      </c>
      <c r="O436" s="213">
        <v>8258523.3506813934</v>
      </c>
      <c r="P436" s="94">
        <v>0</v>
      </c>
      <c r="Q436" s="94">
        <v>0</v>
      </c>
      <c r="R436" s="94">
        <f>O436</f>
        <v>8258523.3506813934</v>
      </c>
      <c r="S436" s="151">
        <f>R436/L436</f>
        <v>16337.336005304438</v>
      </c>
      <c r="T436" s="256">
        <f>S436*102%</f>
        <v>16664.082725410528</v>
      </c>
    </row>
    <row r="437" spans="1:124" ht="12.75" customHeight="1" x14ac:dyDescent="0.2">
      <c r="A437" s="78">
        <v>4</v>
      </c>
      <c r="B437" s="65" t="s">
        <v>387</v>
      </c>
      <c r="C437" s="78" t="s">
        <v>388</v>
      </c>
      <c r="D437" s="78" t="s">
        <v>168</v>
      </c>
      <c r="E437" s="89" t="s">
        <v>61</v>
      </c>
      <c r="F437" s="89"/>
      <c r="G437" s="89" t="s">
        <v>114</v>
      </c>
      <c r="H437" s="389" t="s">
        <v>1103</v>
      </c>
      <c r="I437" s="89">
        <v>2</v>
      </c>
      <c r="J437" s="91">
        <v>1</v>
      </c>
      <c r="K437" s="29">
        <v>347.5</v>
      </c>
      <c r="L437" s="29">
        <v>324</v>
      </c>
      <c r="M437" s="29">
        <v>0</v>
      </c>
      <c r="N437" s="30">
        <v>8</v>
      </c>
      <c r="O437" s="213">
        <v>4276684.0411618054</v>
      </c>
      <c r="P437" s="94">
        <v>0</v>
      </c>
      <c r="Q437" s="94">
        <v>0</v>
      </c>
      <c r="R437" s="94">
        <f>O437</f>
        <v>4276684.0411618054</v>
      </c>
      <c r="S437" s="151">
        <f>R437/L437</f>
        <v>13199.642102351252</v>
      </c>
      <c r="T437" s="256">
        <f>S437*102%</f>
        <v>13463.634944398278</v>
      </c>
    </row>
    <row r="438" spans="1:124" ht="12.75" customHeight="1" x14ac:dyDescent="0.2">
      <c r="A438" s="78">
        <v>5</v>
      </c>
      <c r="B438" s="65" t="s">
        <v>389</v>
      </c>
      <c r="C438" s="78" t="s">
        <v>390</v>
      </c>
      <c r="D438" s="78" t="s">
        <v>168</v>
      </c>
      <c r="E438" s="89" t="s">
        <v>61</v>
      </c>
      <c r="F438" s="89"/>
      <c r="G438" s="89" t="s">
        <v>114</v>
      </c>
      <c r="H438" s="389" t="s">
        <v>1126</v>
      </c>
      <c r="I438" s="89">
        <v>2</v>
      </c>
      <c r="J438" s="91">
        <v>2</v>
      </c>
      <c r="K438" s="29">
        <v>413.3</v>
      </c>
      <c r="L438" s="29">
        <v>366.3</v>
      </c>
      <c r="M438" s="29">
        <v>0</v>
      </c>
      <c r="N438" s="30">
        <v>8</v>
      </c>
      <c r="O438" s="213">
        <v>6019837.2148794001</v>
      </c>
      <c r="P438" s="94">
        <v>0</v>
      </c>
      <c r="Q438" s="94">
        <v>0</v>
      </c>
      <c r="R438" s="94">
        <f>O438</f>
        <v>6019837.2148794001</v>
      </c>
      <c r="S438" s="151">
        <f>R438/L438</f>
        <v>16434.172030792794</v>
      </c>
      <c r="T438" s="256">
        <f>S438*102%</f>
        <v>16762.855471408649</v>
      </c>
    </row>
    <row r="439" spans="1:124" s="47" customFormat="1" ht="12.75" customHeight="1" x14ac:dyDescent="0.2">
      <c r="A439" s="125"/>
      <c r="B439" s="263"/>
      <c r="C439" s="261"/>
      <c r="D439" s="261"/>
      <c r="E439" s="125"/>
      <c r="F439" s="261"/>
      <c r="G439" s="125"/>
      <c r="H439" s="125"/>
      <c r="I439" s="125"/>
      <c r="J439" s="130"/>
      <c r="K439" s="132"/>
      <c r="L439" s="132"/>
      <c r="M439" s="132"/>
      <c r="N439" s="132"/>
      <c r="O439" s="274"/>
      <c r="P439" s="250"/>
      <c r="Q439" s="250"/>
      <c r="R439" s="250"/>
      <c r="S439" s="250"/>
      <c r="T439" s="250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259"/>
      <c r="AW439" s="259"/>
      <c r="AX439" s="259"/>
      <c r="AY439" s="259"/>
      <c r="AZ439" s="259"/>
      <c r="BA439" s="259"/>
      <c r="BB439" s="259"/>
      <c r="BC439" s="259"/>
      <c r="BD439" s="259"/>
      <c r="BE439" s="259"/>
      <c r="BF439" s="259"/>
      <c r="BG439" s="259"/>
      <c r="BH439" s="259"/>
      <c r="BI439" s="259"/>
      <c r="BJ439" s="259"/>
      <c r="BK439" s="259"/>
      <c r="BL439" s="259"/>
      <c r="BM439" s="259"/>
      <c r="BN439" s="259"/>
      <c r="BO439" s="259"/>
      <c r="BP439" s="259"/>
      <c r="BQ439" s="259"/>
      <c r="BR439" s="259"/>
      <c r="BS439" s="259"/>
      <c r="BT439" s="259"/>
      <c r="BU439" s="259"/>
      <c r="BV439" s="259"/>
      <c r="BW439" s="259"/>
      <c r="BX439" s="259"/>
      <c r="BY439" s="259"/>
      <c r="BZ439" s="259"/>
      <c r="CA439" s="259"/>
      <c r="CB439" s="259"/>
      <c r="CC439" s="259"/>
      <c r="CD439" s="259"/>
      <c r="CE439" s="259"/>
      <c r="CF439" s="259"/>
      <c r="CG439" s="259"/>
      <c r="CH439" s="259"/>
      <c r="CI439" s="259"/>
      <c r="CJ439" s="259"/>
      <c r="CK439" s="259"/>
      <c r="CL439" s="259"/>
      <c r="CM439" s="259"/>
      <c r="CN439" s="259"/>
      <c r="CO439" s="259"/>
      <c r="CP439" s="259"/>
      <c r="CQ439" s="259"/>
      <c r="CR439" s="259"/>
      <c r="CS439" s="259"/>
      <c r="CT439" s="259"/>
      <c r="CU439" s="259"/>
      <c r="CV439" s="259"/>
      <c r="CW439" s="259"/>
      <c r="CX439" s="259"/>
      <c r="CY439" s="259"/>
      <c r="CZ439" s="259"/>
      <c r="DA439" s="259"/>
      <c r="DB439" s="259"/>
      <c r="DC439" s="259"/>
      <c r="DD439" s="259"/>
      <c r="DE439" s="259"/>
      <c r="DF439" s="259"/>
      <c r="DG439" s="259"/>
      <c r="DH439" s="259"/>
      <c r="DI439" s="259"/>
      <c r="DJ439" s="259"/>
      <c r="DK439" s="259"/>
      <c r="DL439" s="259"/>
      <c r="DM439" s="259"/>
      <c r="DN439" s="259"/>
      <c r="DO439" s="259"/>
      <c r="DP439" s="259"/>
      <c r="DQ439" s="259"/>
      <c r="DR439" s="259"/>
      <c r="DS439" s="259"/>
      <c r="DT439" s="259"/>
    </row>
    <row r="440" spans="1:124" ht="12.75" customHeight="1" x14ac:dyDescent="0.2">
      <c r="A440" s="78">
        <v>1</v>
      </c>
      <c r="B440" s="65" t="s">
        <v>709</v>
      </c>
      <c r="C440" s="78" t="s">
        <v>710</v>
      </c>
      <c r="D440" s="78" t="s">
        <v>174</v>
      </c>
      <c r="E440" s="89" t="s">
        <v>45</v>
      </c>
      <c r="F440" s="89"/>
      <c r="G440" s="89" t="s">
        <v>114</v>
      </c>
      <c r="H440" s="389" t="s">
        <v>1126</v>
      </c>
      <c r="I440" s="89">
        <v>2</v>
      </c>
      <c r="J440" s="91">
        <v>2</v>
      </c>
      <c r="K440" s="29">
        <v>478.8</v>
      </c>
      <c r="L440" s="29">
        <v>319.2</v>
      </c>
      <c r="M440" s="29">
        <v>0</v>
      </c>
      <c r="N440" s="30">
        <v>16</v>
      </c>
      <c r="O440" s="213">
        <v>9435287.6267492808</v>
      </c>
      <c r="P440" s="94">
        <v>0</v>
      </c>
      <c r="Q440" s="94">
        <v>0</v>
      </c>
      <c r="R440" s="94">
        <f>O440</f>
        <v>9435287.6267492808</v>
      </c>
      <c r="S440" s="151">
        <f>R440/L440</f>
        <v>29559.171762999002</v>
      </c>
      <c r="T440" s="256">
        <f>S440*102%</f>
        <v>30150.355198258982</v>
      </c>
    </row>
    <row r="441" spans="1:124" ht="12.75" customHeight="1" x14ac:dyDescent="0.2">
      <c r="A441" s="78">
        <v>2</v>
      </c>
      <c r="B441" s="65" t="s">
        <v>707</v>
      </c>
      <c r="C441" s="78" t="s">
        <v>708</v>
      </c>
      <c r="D441" s="78" t="s">
        <v>174</v>
      </c>
      <c r="E441" s="89" t="s">
        <v>61</v>
      </c>
      <c r="F441" s="89"/>
      <c r="G441" s="89" t="s">
        <v>114</v>
      </c>
      <c r="H441" s="389" t="s">
        <v>1182</v>
      </c>
      <c r="I441" s="89">
        <v>2</v>
      </c>
      <c r="J441" s="91">
        <v>1</v>
      </c>
      <c r="K441" s="29">
        <v>369.8</v>
      </c>
      <c r="L441" s="29">
        <v>344.2</v>
      </c>
      <c r="M441" s="29">
        <v>0</v>
      </c>
      <c r="N441" s="30">
        <v>8</v>
      </c>
      <c r="O441" s="213">
        <v>5386246.7990863835</v>
      </c>
      <c r="P441" s="94">
        <v>0</v>
      </c>
      <c r="Q441" s="94">
        <v>0</v>
      </c>
      <c r="R441" s="94">
        <f>O441</f>
        <v>5386246.7990863835</v>
      </c>
      <c r="S441" s="151">
        <f>R441/L441</f>
        <v>15648.596162366019</v>
      </c>
      <c r="T441" s="256">
        <f>S441*102%</f>
        <v>15961.568085613339</v>
      </c>
    </row>
    <row r="442" spans="1:124" s="47" customFormat="1" ht="12.75" customHeight="1" x14ac:dyDescent="0.2">
      <c r="A442" s="125"/>
      <c r="B442" s="263"/>
      <c r="C442" s="261"/>
      <c r="D442" s="261"/>
      <c r="E442" s="125"/>
      <c r="F442" s="261"/>
      <c r="G442" s="125"/>
      <c r="H442" s="125"/>
      <c r="I442" s="125"/>
      <c r="J442" s="130"/>
      <c r="K442" s="132"/>
      <c r="L442" s="132"/>
      <c r="M442" s="132"/>
      <c r="N442" s="132"/>
      <c r="O442" s="274"/>
      <c r="P442" s="250"/>
      <c r="Q442" s="250"/>
      <c r="R442" s="250"/>
      <c r="S442" s="250"/>
      <c r="T442" s="250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259"/>
      <c r="AW442" s="259"/>
      <c r="AX442" s="259"/>
      <c r="AY442" s="259"/>
      <c r="AZ442" s="259"/>
      <c r="BA442" s="259"/>
      <c r="BB442" s="259"/>
      <c r="BC442" s="259"/>
      <c r="BD442" s="259"/>
      <c r="BE442" s="259"/>
      <c r="BF442" s="259"/>
      <c r="BG442" s="259"/>
      <c r="BH442" s="259"/>
      <c r="BI442" s="259"/>
      <c r="BJ442" s="259"/>
      <c r="BK442" s="259"/>
      <c r="BL442" s="259"/>
      <c r="BM442" s="259"/>
      <c r="BN442" s="259"/>
      <c r="BO442" s="259"/>
      <c r="BP442" s="259"/>
      <c r="BQ442" s="259"/>
      <c r="BR442" s="259"/>
      <c r="BS442" s="259"/>
      <c r="BT442" s="259"/>
      <c r="BU442" s="259"/>
      <c r="BV442" s="259"/>
      <c r="BW442" s="259"/>
      <c r="BX442" s="259"/>
      <c r="BY442" s="259"/>
      <c r="BZ442" s="259"/>
      <c r="CA442" s="259"/>
      <c r="CB442" s="259"/>
      <c r="CC442" s="259"/>
      <c r="CD442" s="259"/>
      <c r="CE442" s="259"/>
      <c r="CF442" s="259"/>
      <c r="CG442" s="259"/>
      <c r="CH442" s="259"/>
      <c r="CI442" s="259"/>
      <c r="CJ442" s="259"/>
      <c r="CK442" s="259"/>
      <c r="CL442" s="259"/>
      <c r="CM442" s="259"/>
      <c r="CN442" s="259"/>
      <c r="CO442" s="259"/>
      <c r="CP442" s="259"/>
      <c r="CQ442" s="259"/>
      <c r="CR442" s="259"/>
      <c r="CS442" s="259"/>
      <c r="CT442" s="259"/>
      <c r="CU442" s="259"/>
      <c r="CV442" s="259"/>
      <c r="CW442" s="259"/>
      <c r="CX442" s="259"/>
      <c r="CY442" s="259"/>
      <c r="CZ442" s="259"/>
      <c r="DA442" s="259"/>
      <c r="DB442" s="259"/>
      <c r="DC442" s="259"/>
      <c r="DD442" s="259"/>
      <c r="DE442" s="259"/>
      <c r="DF442" s="259"/>
      <c r="DG442" s="259"/>
      <c r="DH442" s="259"/>
      <c r="DI442" s="259"/>
      <c r="DJ442" s="259"/>
      <c r="DK442" s="259"/>
      <c r="DL442" s="259"/>
      <c r="DM442" s="259"/>
      <c r="DN442" s="259"/>
      <c r="DO442" s="259"/>
      <c r="DP442" s="259"/>
      <c r="DQ442" s="259"/>
      <c r="DR442" s="259"/>
      <c r="DS442" s="259"/>
      <c r="DT442" s="259"/>
    </row>
    <row r="443" spans="1:124" ht="12.75" customHeight="1" x14ac:dyDescent="0.2">
      <c r="A443" s="78">
        <v>1</v>
      </c>
      <c r="B443" s="65" t="s">
        <v>1059</v>
      </c>
      <c r="C443" s="78" t="s">
        <v>1060</v>
      </c>
      <c r="D443" s="78" t="s">
        <v>172</v>
      </c>
      <c r="E443" s="89" t="s">
        <v>49</v>
      </c>
      <c r="F443" s="89"/>
      <c r="G443" s="89" t="s">
        <v>114</v>
      </c>
      <c r="H443" s="389" t="s">
        <v>1101</v>
      </c>
      <c r="I443" s="89">
        <v>5</v>
      </c>
      <c r="J443" s="91">
        <v>2</v>
      </c>
      <c r="K443" s="29">
        <v>1736</v>
      </c>
      <c r="L443" s="29">
        <v>1606</v>
      </c>
      <c r="M443" s="29">
        <v>0</v>
      </c>
      <c r="N443" s="95">
        <v>39</v>
      </c>
      <c r="O443" s="213">
        <v>20933966.900613181</v>
      </c>
      <c r="P443" s="94">
        <v>0</v>
      </c>
      <c r="Q443" s="94">
        <v>0</v>
      </c>
      <c r="R443" s="94">
        <f>O443</f>
        <v>20933966.900613181</v>
      </c>
      <c r="S443" s="151">
        <f>R443/L443</f>
        <v>13034.848630518793</v>
      </c>
      <c r="T443" s="256">
        <f>S443*102%</f>
        <v>13295.545603129169</v>
      </c>
    </row>
    <row r="444" spans="1:124" ht="12.75" customHeight="1" x14ac:dyDescent="0.2">
      <c r="A444" s="78">
        <v>2</v>
      </c>
      <c r="B444" s="65" t="s">
        <v>1057</v>
      </c>
      <c r="C444" s="78" t="s">
        <v>1058</v>
      </c>
      <c r="D444" s="78" t="s">
        <v>172</v>
      </c>
      <c r="E444" s="89" t="s">
        <v>58</v>
      </c>
      <c r="F444" s="89"/>
      <c r="G444" s="89" t="s">
        <v>114</v>
      </c>
      <c r="H444" s="389" t="s">
        <v>1126</v>
      </c>
      <c r="I444" s="89">
        <v>2</v>
      </c>
      <c r="J444" s="91">
        <v>2</v>
      </c>
      <c r="K444" s="29">
        <v>395</v>
      </c>
      <c r="L444" s="29">
        <v>348</v>
      </c>
      <c r="M444" s="29">
        <v>0</v>
      </c>
      <c r="N444" s="95">
        <v>8</v>
      </c>
      <c r="O444" s="213">
        <v>5753292.2813388892</v>
      </c>
      <c r="P444" s="94">
        <v>0</v>
      </c>
      <c r="Q444" s="94">
        <v>0</v>
      </c>
      <c r="R444" s="94">
        <f>O444</f>
        <v>5753292.2813388892</v>
      </c>
      <c r="S444" s="151">
        <f>R444/L444</f>
        <v>16532.449084307154</v>
      </c>
      <c r="T444" s="256">
        <f>S444*102%</f>
        <v>16863.098065993297</v>
      </c>
    </row>
    <row r="445" spans="1:124" ht="12.75" customHeight="1" x14ac:dyDescent="0.2">
      <c r="A445" s="593" t="s">
        <v>1219</v>
      </c>
      <c r="B445" s="593"/>
      <c r="C445" s="229"/>
      <c r="D445" s="229"/>
      <c r="E445" s="283"/>
      <c r="F445" s="281"/>
      <c r="G445" s="286"/>
      <c r="H445" s="227"/>
      <c r="I445" s="281"/>
      <c r="J445" s="281"/>
      <c r="K445" s="281"/>
      <c r="L445" s="281"/>
      <c r="M445" s="281"/>
      <c r="N445" s="281"/>
      <c r="O445" s="284">
        <f>SUM(O418:O444)</f>
        <v>665353616.13877285</v>
      </c>
      <c r="P445" s="281"/>
      <c r="Q445" s="281"/>
      <c r="R445" s="281"/>
      <c r="S445" s="281"/>
      <c r="T445" s="281"/>
    </row>
    <row r="446" spans="1:124" ht="12.75" customHeight="1" x14ac:dyDescent="0.2">
      <c r="A446" s="592" t="s">
        <v>161</v>
      </c>
      <c r="B446" s="592"/>
      <c r="C446" s="260"/>
      <c r="D446" s="260"/>
      <c r="E446" s="93"/>
      <c r="F446" s="65"/>
      <c r="G446" s="65"/>
      <c r="H446" s="388"/>
      <c r="I446" s="65"/>
      <c r="J446" s="65"/>
      <c r="K446" s="65"/>
      <c r="L446" s="65"/>
      <c r="M446" s="65"/>
      <c r="N446" s="65"/>
      <c r="O446" s="213"/>
      <c r="P446" s="65"/>
      <c r="Q446" s="65"/>
      <c r="R446" s="65"/>
      <c r="S446" s="65"/>
      <c r="T446" s="65"/>
    </row>
    <row r="447" spans="1:124" x14ac:dyDescent="0.2">
      <c r="A447" s="157">
        <v>1</v>
      </c>
      <c r="B447" s="99" t="s">
        <v>1555</v>
      </c>
      <c r="C447" s="99" t="s">
        <v>1556</v>
      </c>
      <c r="D447" s="157" t="s">
        <v>175</v>
      </c>
      <c r="E447" s="52">
        <v>1984</v>
      </c>
      <c r="F447" s="52"/>
      <c r="G447" s="157" t="s">
        <v>114</v>
      </c>
      <c r="H447" s="379" t="s">
        <v>104</v>
      </c>
      <c r="I447" s="157">
        <v>2</v>
      </c>
      <c r="J447" s="157">
        <v>3</v>
      </c>
      <c r="K447" s="102">
        <v>1984</v>
      </c>
      <c r="L447" s="102">
        <v>884</v>
      </c>
      <c r="M447" s="102">
        <v>0</v>
      </c>
      <c r="N447" s="98">
        <v>34</v>
      </c>
      <c r="O447" s="308">
        <v>33188479.018968001</v>
      </c>
      <c r="P447" s="45">
        <v>0</v>
      </c>
      <c r="Q447" s="45">
        <v>0</v>
      </c>
      <c r="R447" s="45">
        <f>O447</f>
        <v>33188479.018968001</v>
      </c>
      <c r="S447" s="292">
        <f>R447/L447</f>
        <v>37543.528301999999</v>
      </c>
      <c r="T447" s="297">
        <v>40754.379999999997</v>
      </c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</row>
    <row r="448" spans="1:124" x14ac:dyDescent="0.2">
      <c r="A448" s="157">
        <v>2</v>
      </c>
      <c r="B448" s="99" t="s">
        <v>1557</v>
      </c>
      <c r="C448" s="99" t="s">
        <v>1556</v>
      </c>
      <c r="D448" s="157" t="s">
        <v>175</v>
      </c>
      <c r="E448" s="52">
        <v>1984</v>
      </c>
      <c r="F448" s="52"/>
      <c r="G448" s="157" t="s">
        <v>114</v>
      </c>
      <c r="H448" s="379" t="s">
        <v>1558</v>
      </c>
      <c r="I448" s="157">
        <v>2</v>
      </c>
      <c r="J448" s="157">
        <v>3</v>
      </c>
      <c r="K448" s="102">
        <v>1248</v>
      </c>
      <c r="L448" s="102">
        <v>865</v>
      </c>
      <c r="M448" s="102">
        <v>0</v>
      </c>
      <c r="N448" s="98">
        <v>21</v>
      </c>
      <c r="O448" s="308">
        <v>32168600.16956</v>
      </c>
      <c r="P448" s="45">
        <v>0</v>
      </c>
      <c r="Q448" s="45">
        <v>0</v>
      </c>
      <c r="R448" s="45">
        <f>O448</f>
        <v>32168600.16956</v>
      </c>
      <c r="S448" s="292">
        <f>R448/L448</f>
        <v>37189.133143999999</v>
      </c>
      <c r="T448" s="297">
        <v>40754.379999999997</v>
      </c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</row>
    <row r="449" spans="1:124" s="47" customFormat="1" ht="12.75" customHeight="1" x14ac:dyDescent="0.2">
      <c r="A449" s="237"/>
      <c r="B449" s="250"/>
      <c r="C449" s="237"/>
      <c r="D449" s="237"/>
      <c r="E449" s="125"/>
      <c r="F449" s="261"/>
      <c r="G449" s="125"/>
      <c r="H449" s="125"/>
      <c r="I449" s="125"/>
      <c r="J449" s="130"/>
      <c r="K449" s="132"/>
      <c r="L449" s="132"/>
      <c r="M449" s="132"/>
      <c r="N449" s="132"/>
      <c r="O449" s="274"/>
      <c r="P449" s="250"/>
      <c r="Q449" s="250"/>
      <c r="R449" s="250"/>
      <c r="S449" s="250"/>
      <c r="T449" s="250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259"/>
      <c r="AW449" s="259"/>
      <c r="AX449" s="259"/>
      <c r="AY449" s="259"/>
      <c r="AZ449" s="259"/>
      <c r="BA449" s="259"/>
      <c r="BB449" s="259"/>
      <c r="BC449" s="259"/>
      <c r="BD449" s="259"/>
      <c r="BE449" s="259"/>
      <c r="BF449" s="259"/>
      <c r="BG449" s="259"/>
      <c r="BH449" s="259"/>
      <c r="BI449" s="259"/>
      <c r="BJ449" s="259"/>
      <c r="BK449" s="259"/>
      <c r="BL449" s="259"/>
      <c r="BM449" s="259"/>
      <c r="BN449" s="259"/>
      <c r="BO449" s="259"/>
      <c r="BP449" s="259"/>
      <c r="BQ449" s="259"/>
      <c r="BR449" s="259"/>
      <c r="BS449" s="259"/>
      <c r="BT449" s="259"/>
      <c r="BU449" s="259"/>
      <c r="BV449" s="259"/>
      <c r="BW449" s="259"/>
      <c r="BX449" s="259"/>
      <c r="BY449" s="259"/>
      <c r="BZ449" s="259"/>
      <c r="CA449" s="259"/>
      <c r="CB449" s="259"/>
      <c r="CC449" s="259"/>
      <c r="CD449" s="259"/>
      <c r="CE449" s="259"/>
      <c r="CF449" s="259"/>
      <c r="CG449" s="259"/>
      <c r="CH449" s="259"/>
      <c r="CI449" s="259"/>
      <c r="CJ449" s="259"/>
      <c r="CK449" s="259"/>
      <c r="CL449" s="259"/>
      <c r="CM449" s="259"/>
      <c r="CN449" s="259"/>
      <c r="CO449" s="259"/>
      <c r="CP449" s="259"/>
      <c r="CQ449" s="259"/>
      <c r="CR449" s="259"/>
      <c r="CS449" s="259"/>
      <c r="CT449" s="259"/>
      <c r="CU449" s="259"/>
      <c r="CV449" s="259"/>
      <c r="CW449" s="259"/>
      <c r="CX449" s="259"/>
      <c r="CY449" s="259"/>
      <c r="CZ449" s="259"/>
      <c r="DA449" s="259"/>
      <c r="DB449" s="259"/>
      <c r="DC449" s="259"/>
      <c r="DD449" s="259"/>
      <c r="DE449" s="259"/>
      <c r="DF449" s="259"/>
      <c r="DG449" s="259"/>
      <c r="DH449" s="259"/>
      <c r="DI449" s="259"/>
      <c r="DJ449" s="259"/>
      <c r="DK449" s="259"/>
      <c r="DL449" s="259"/>
      <c r="DM449" s="259"/>
      <c r="DN449" s="259"/>
      <c r="DO449" s="259"/>
      <c r="DP449" s="259"/>
      <c r="DQ449" s="259"/>
      <c r="DR449" s="259"/>
      <c r="DS449" s="259"/>
      <c r="DT449" s="259"/>
    </row>
    <row r="450" spans="1:124" ht="12.75" customHeight="1" x14ac:dyDescent="0.2">
      <c r="A450" s="78">
        <v>1</v>
      </c>
      <c r="B450" s="348" t="s">
        <v>400</v>
      </c>
      <c r="C450" s="372" t="s">
        <v>401</v>
      </c>
      <c r="D450" s="78" t="s">
        <v>168</v>
      </c>
      <c r="E450" s="89" t="s">
        <v>49</v>
      </c>
      <c r="F450" s="346" t="s">
        <v>1675</v>
      </c>
      <c r="G450" s="89" t="s">
        <v>114</v>
      </c>
      <c r="H450" s="389" t="s">
        <v>1101</v>
      </c>
      <c r="I450" s="89">
        <v>2</v>
      </c>
      <c r="J450" s="91">
        <v>2</v>
      </c>
      <c r="K450" s="29">
        <v>467</v>
      </c>
      <c r="L450" s="29">
        <v>286.7</v>
      </c>
      <c r="M450" s="29">
        <v>0</v>
      </c>
      <c r="N450" s="30">
        <v>18</v>
      </c>
      <c r="O450" s="213">
        <v>5485078.3623637138</v>
      </c>
      <c r="P450" s="94">
        <v>0</v>
      </c>
      <c r="Q450" s="94">
        <v>0</v>
      </c>
      <c r="R450" s="94">
        <f>O450</f>
        <v>5485078.3623637138</v>
      </c>
      <c r="S450" s="151">
        <f>R450/L450</f>
        <v>19131.769662935869</v>
      </c>
      <c r="T450" s="256">
        <f>S450*102%</f>
        <v>19514.405056194588</v>
      </c>
    </row>
    <row r="451" spans="1:124" ht="12.75" customHeight="1" x14ac:dyDescent="0.2">
      <c r="A451" s="78">
        <v>2</v>
      </c>
      <c r="B451" s="65" t="s">
        <v>398</v>
      </c>
      <c r="C451" s="78" t="s">
        <v>399</v>
      </c>
      <c r="D451" s="78" t="s">
        <v>168</v>
      </c>
      <c r="E451" s="89" t="s">
        <v>121</v>
      </c>
      <c r="F451" s="89"/>
      <c r="G451" s="89" t="s">
        <v>114</v>
      </c>
      <c r="H451" s="389" t="s">
        <v>1102</v>
      </c>
      <c r="I451" s="89">
        <v>2</v>
      </c>
      <c r="J451" s="91">
        <v>0</v>
      </c>
      <c r="K451" s="29">
        <v>235.3</v>
      </c>
      <c r="L451" s="29">
        <v>235.3</v>
      </c>
      <c r="M451" s="29">
        <v>0</v>
      </c>
      <c r="N451" s="95">
        <v>6</v>
      </c>
      <c r="O451" s="213">
        <v>3427214.3640482044</v>
      </c>
      <c r="P451" s="94">
        <v>0</v>
      </c>
      <c r="Q451" s="94">
        <v>0</v>
      </c>
      <c r="R451" s="94">
        <f>O451</f>
        <v>3427214.3640482044</v>
      </c>
      <c r="S451" s="151">
        <f>R451/L451</f>
        <v>14565.296914781999</v>
      </c>
      <c r="T451" s="256">
        <f>S451*102%</f>
        <v>14856.602853077638</v>
      </c>
    </row>
    <row r="452" spans="1:124" s="47" customFormat="1" ht="12.75" customHeight="1" x14ac:dyDescent="0.2">
      <c r="A452" s="237"/>
      <c r="B452" s="250"/>
      <c r="C452" s="237"/>
      <c r="D452" s="237"/>
      <c r="E452" s="125"/>
      <c r="F452" s="261"/>
      <c r="G452" s="125"/>
      <c r="H452" s="125"/>
      <c r="I452" s="125"/>
      <c r="J452" s="130"/>
      <c r="K452" s="132"/>
      <c r="L452" s="132"/>
      <c r="M452" s="132"/>
      <c r="N452" s="132"/>
      <c r="O452" s="274"/>
      <c r="P452" s="250"/>
      <c r="Q452" s="250"/>
      <c r="R452" s="250"/>
      <c r="S452" s="250"/>
      <c r="T452" s="250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259"/>
      <c r="AW452" s="259"/>
      <c r="AX452" s="259"/>
      <c r="AY452" s="259"/>
      <c r="AZ452" s="259"/>
      <c r="BA452" s="259"/>
      <c r="BB452" s="259"/>
      <c r="BC452" s="259"/>
      <c r="BD452" s="259"/>
      <c r="BE452" s="259"/>
      <c r="BF452" s="259"/>
      <c r="BG452" s="259"/>
      <c r="BH452" s="259"/>
      <c r="BI452" s="259"/>
      <c r="BJ452" s="259"/>
      <c r="BK452" s="259"/>
      <c r="BL452" s="259"/>
      <c r="BM452" s="259"/>
      <c r="BN452" s="259"/>
      <c r="BO452" s="259"/>
      <c r="BP452" s="259"/>
      <c r="BQ452" s="259"/>
      <c r="BR452" s="259"/>
      <c r="BS452" s="259"/>
      <c r="BT452" s="259"/>
      <c r="BU452" s="259"/>
      <c r="BV452" s="259"/>
      <c r="BW452" s="259"/>
      <c r="BX452" s="259"/>
      <c r="BY452" s="259"/>
      <c r="BZ452" s="259"/>
      <c r="CA452" s="259"/>
      <c r="CB452" s="259"/>
      <c r="CC452" s="259"/>
      <c r="CD452" s="259"/>
      <c r="CE452" s="259"/>
      <c r="CF452" s="259"/>
      <c r="CG452" s="259"/>
      <c r="CH452" s="259"/>
      <c r="CI452" s="259"/>
      <c r="CJ452" s="259"/>
      <c r="CK452" s="259"/>
      <c r="CL452" s="259"/>
      <c r="CM452" s="259"/>
      <c r="CN452" s="259"/>
      <c r="CO452" s="259"/>
      <c r="CP452" s="259"/>
      <c r="CQ452" s="259"/>
      <c r="CR452" s="259"/>
      <c r="CS452" s="259"/>
      <c r="CT452" s="259"/>
      <c r="CU452" s="259"/>
      <c r="CV452" s="259"/>
      <c r="CW452" s="259"/>
      <c r="CX452" s="259"/>
      <c r="CY452" s="259"/>
      <c r="CZ452" s="259"/>
      <c r="DA452" s="259"/>
      <c r="DB452" s="259"/>
      <c r="DC452" s="259"/>
      <c r="DD452" s="259"/>
      <c r="DE452" s="259"/>
      <c r="DF452" s="259"/>
      <c r="DG452" s="259"/>
      <c r="DH452" s="259"/>
      <c r="DI452" s="259"/>
      <c r="DJ452" s="259"/>
      <c r="DK452" s="259"/>
      <c r="DL452" s="259"/>
      <c r="DM452" s="259"/>
      <c r="DN452" s="259"/>
      <c r="DO452" s="259"/>
      <c r="DP452" s="259"/>
      <c r="DQ452" s="259"/>
      <c r="DR452" s="259"/>
      <c r="DS452" s="259"/>
      <c r="DT452" s="259"/>
    </row>
    <row r="453" spans="1:124" ht="12.75" customHeight="1" x14ac:dyDescent="0.2">
      <c r="A453" s="78">
        <v>1</v>
      </c>
      <c r="B453" s="348" t="s">
        <v>715</v>
      </c>
      <c r="C453" s="372" t="s">
        <v>716</v>
      </c>
      <c r="D453" s="78" t="s">
        <v>174</v>
      </c>
      <c r="E453" s="89" t="s">
        <v>50</v>
      </c>
      <c r="F453" s="346" t="s">
        <v>1675</v>
      </c>
      <c r="G453" s="89" t="s">
        <v>114</v>
      </c>
      <c r="H453" s="389" t="s">
        <v>1100</v>
      </c>
      <c r="I453" s="89">
        <v>2</v>
      </c>
      <c r="J453" s="91">
        <v>1</v>
      </c>
      <c r="K453" s="29">
        <v>444.8</v>
      </c>
      <c r="L453" s="29">
        <v>412.2</v>
      </c>
      <c r="M453" s="29">
        <v>0</v>
      </c>
      <c r="N453" s="95">
        <v>10</v>
      </c>
      <c r="O453" s="213">
        <v>5539180.6913845921</v>
      </c>
      <c r="P453" s="94">
        <v>0</v>
      </c>
      <c r="Q453" s="94">
        <v>0</v>
      </c>
      <c r="R453" s="94">
        <f>O453</f>
        <v>5539180.6913845921</v>
      </c>
      <c r="S453" s="151">
        <f>R453/L453</f>
        <v>13438.089983950977</v>
      </c>
      <c r="T453" s="256">
        <f>S453*102%</f>
        <v>13706.851783629996</v>
      </c>
    </row>
    <row r="454" spans="1:124" ht="12.75" customHeight="1" x14ac:dyDescent="0.2">
      <c r="A454" s="78">
        <v>2</v>
      </c>
      <c r="B454" s="65" t="s">
        <v>713</v>
      </c>
      <c r="C454" s="78" t="s">
        <v>714</v>
      </c>
      <c r="D454" s="78" t="s">
        <v>174</v>
      </c>
      <c r="E454" s="89" t="s">
        <v>49</v>
      </c>
      <c r="F454" s="89"/>
      <c r="G454" s="89" t="s">
        <v>114</v>
      </c>
      <c r="H454" s="389" t="s">
        <v>1110</v>
      </c>
      <c r="I454" s="89">
        <v>2</v>
      </c>
      <c r="J454" s="91">
        <v>1</v>
      </c>
      <c r="K454" s="29">
        <v>342</v>
      </c>
      <c r="L454" s="29">
        <v>317</v>
      </c>
      <c r="M454" s="29">
        <v>0</v>
      </c>
      <c r="N454" s="95">
        <v>8</v>
      </c>
      <c r="O454" s="213">
        <v>4981331.5448554438</v>
      </c>
      <c r="P454" s="94">
        <v>0</v>
      </c>
      <c r="Q454" s="94">
        <v>0</v>
      </c>
      <c r="R454" s="94">
        <f>O454</f>
        <v>4981331.5448554438</v>
      </c>
      <c r="S454" s="151">
        <f>R454/L454</f>
        <v>15713.979636767961</v>
      </c>
      <c r="T454" s="256">
        <f>S454*102%</f>
        <v>16028.259229503321</v>
      </c>
    </row>
    <row r="455" spans="1:124" ht="12.75" customHeight="1" x14ac:dyDescent="0.2">
      <c r="A455" s="78">
        <v>3</v>
      </c>
      <c r="B455" s="348" t="s">
        <v>717</v>
      </c>
      <c r="C455" s="372" t="s">
        <v>718</v>
      </c>
      <c r="D455" s="78" t="s">
        <v>174</v>
      </c>
      <c r="E455" s="89" t="s">
        <v>61</v>
      </c>
      <c r="F455" s="346" t="s">
        <v>1675</v>
      </c>
      <c r="G455" s="89" t="s">
        <v>114</v>
      </c>
      <c r="H455" s="389" t="s">
        <v>1100</v>
      </c>
      <c r="I455" s="89">
        <v>2</v>
      </c>
      <c r="J455" s="91">
        <v>3</v>
      </c>
      <c r="K455" s="29">
        <v>541.20000000000005</v>
      </c>
      <c r="L455" s="29">
        <v>541.20000000000005</v>
      </c>
      <c r="M455" s="29">
        <v>0</v>
      </c>
      <c r="N455" s="95">
        <v>12</v>
      </c>
      <c r="O455" s="213">
        <v>6739668.5930245994</v>
      </c>
      <c r="P455" s="94">
        <v>0</v>
      </c>
      <c r="Q455" s="94">
        <v>0</v>
      </c>
      <c r="R455" s="94">
        <f>O455</f>
        <v>6739668.5930245994</v>
      </c>
      <c r="S455" s="151">
        <f>R455/L455</f>
        <v>12453.194000415002</v>
      </c>
      <c r="T455" s="256">
        <f>S455*102%</f>
        <v>12702.257880423302</v>
      </c>
    </row>
    <row r="456" spans="1:124" ht="12.75" customHeight="1" x14ac:dyDescent="0.2">
      <c r="A456" s="593" t="s">
        <v>1192</v>
      </c>
      <c r="B456" s="593"/>
      <c r="C456" s="229"/>
      <c r="D456" s="229"/>
      <c r="E456" s="283"/>
      <c r="F456" s="281"/>
      <c r="G456" s="281"/>
      <c r="H456" s="227"/>
      <c r="I456" s="281"/>
      <c r="J456" s="281"/>
      <c r="K456" s="281"/>
      <c r="L456" s="281"/>
      <c r="M456" s="281"/>
      <c r="N456" s="281"/>
      <c r="O456" s="284">
        <f>SUM(O447:O455)</f>
        <v>91529552.744204551</v>
      </c>
      <c r="P456" s="281"/>
      <c r="Q456" s="281"/>
      <c r="R456" s="281"/>
      <c r="S456" s="281"/>
      <c r="T456" s="281"/>
    </row>
    <row r="457" spans="1:124" ht="12.75" customHeight="1" x14ac:dyDescent="0.2">
      <c r="A457" s="592" t="s">
        <v>92</v>
      </c>
      <c r="B457" s="592"/>
      <c r="C457" s="260"/>
      <c r="D457" s="260"/>
      <c r="E457" s="93"/>
      <c r="F457" s="65"/>
      <c r="G457" s="65"/>
      <c r="H457" s="388"/>
      <c r="I457" s="65"/>
      <c r="J457" s="65"/>
      <c r="K457" s="65"/>
      <c r="L457" s="65"/>
      <c r="M457" s="65"/>
      <c r="N457" s="65"/>
      <c r="O457" s="213"/>
      <c r="P457" s="65"/>
      <c r="Q457" s="65"/>
      <c r="R457" s="65"/>
      <c r="S457" s="49"/>
      <c r="T457" s="49"/>
    </row>
    <row r="458" spans="1:124" s="526" customFormat="1" ht="12.75" customHeight="1" x14ac:dyDescent="0.2">
      <c r="A458" s="410">
        <v>1</v>
      </c>
      <c r="B458" s="411" t="s">
        <v>405</v>
      </c>
      <c r="C458" s="510" t="s">
        <v>406</v>
      </c>
      <c r="D458" s="410" t="s">
        <v>168</v>
      </c>
      <c r="E458" s="510" t="s">
        <v>115</v>
      </c>
      <c r="F458" s="513" t="s">
        <v>1675</v>
      </c>
      <c r="G458" s="510" t="s">
        <v>114</v>
      </c>
      <c r="H458" s="100" t="s">
        <v>104</v>
      </c>
      <c r="I458" s="511">
        <v>2</v>
      </c>
      <c r="J458" s="95">
        <v>2</v>
      </c>
      <c r="K458" s="339">
        <v>557</v>
      </c>
      <c r="L458" s="339">
        <v>507</v>
      </c>
      <c r="M458" s="339">
        <v>0</v>
      </c>
      <c r="N458" s="95">
        <v>12</v>
      </c>
      <c r="O458" s="29">
        <v>6936429.0582311498</v>
      </c>
      <c r="P458" s="29">
        <v>0</v>
      </c>
      <c r="Q458" s="29">
        <v>0</v>
      </c>
      <c r="R458" s="29">
        <f>O458</f>
        <v>6936429.0582311498</v>
      </c>
      <c r="S458" s="292">
        <f>O458/L458</f>
        <v>13681.319641481557</v>
      </c>
      <c r="T458" s="292">
        <v>21036.47372075111</v>
      </c>
      <c r="U458" s="525"/>
      <c r="V458" s="525"/>
      <c r="W458" s="525"/>
      <c r="X458" s="525"/>
      <c r="Y458" s="525"/>
      <c r="Z458" s="525"/>
      <c r="AA458" s="525"/>
      <c r="AB458" s="525"/>
      <c r="AC458" s="525"/>
      <c r="AD458" s="525"/>
      <c r="AE458" s="525"/>
      <c r="AF458" s="525"/>
      <c r="AG458" s="525"/>
      <c r="AH458" s="525"/>
      <c r="AI458" s="525"/>
      <c r="AJ458" s="525"/>
      <c r="AK458" s="525"/>
      <c r="AL458" s="525"/>
      <c r="AM458" s="525"/>
      <c r="AN458" s="525"/>
      <c r="AO458" s="525"/>
      <c r="AP458" s="525"/>
      <c r="AQ458" s="525"/>
      <c r="AR458" s="525"/>
      <c r="AS458" s="525"/>
      <c r="AT458" s="525"/>
      <c r="AU458" s="525"/>
      <c r="AV458" s="525"/>
      <c r="AW458" s="525"/>
      <c r="AX458" s="525"/>
      <c r="AY458" s="525"/>
      <c r="AZ458" s="525"/>
      <c r="BA458" s="525"/>
      <c r="BB458" s="525"/>
      <c r="BC458" s="525"/>
      <c r="BD458" s="525"/>
      <c r="BE458" s="525"/>
      <c r="BF458" s="525"/>
      <c r="BG458" s="525"/>
      <c r="BH458" s="525"/>
      <c r="BI458" s="525"/>
      <c r="BJ458" s="525"/>
      <c r="BK458" s="525"/>
      <c r="BL458" s="525"/>
      <c r="BM458" s="525"/>
      <c r="BN458" s="525"/>
      <c r="BO458" s="525"/>
      <c r="BP458" s="525"/>
      <c r="BQ458" s="525"/>
      <c r="BR458" s="525"/>
      <c r="BS458" s="525"/>
      <c r="BT458" s="525"/>
      <c r="BU458" s="525"/>
      <c r="BV458" s="525"/>
      <c r="BW458" s="525"/>
      <c r="BX458" s="525"/>
      <c r="BY458" s="525"/>
      <c r="BZ458" s="525"/>
      <c r="CA458" s="525"/>
      <c r="CB458" s="525"/>
      <c r="CC458" s="525"/>
      <c r="CD458" s="525"/>
      <c r="CE458" s="525"/>
      <c r="CF458" s="525"/>
      <c r="CG458" s="525"/>
      <c r="CH458" s="525"/>
      <c r="CI458" s="525"/>
      <c r="CJ458" s="525"/>
      <c r="CK458" s="525"/>
      <c r="CL458" s="525"/>
      <c r="CM458" s="525"/>
      <c r="CN458" s="525"/>
      <c r="CO458" s="525"/>
      <c r="CP458" s="525"/>
      <c r="CQ458" s="525"/>
      <c r="CR458" s="525"/>
      <c r="CS458" s="525"/>
      <c r="CT458" s="525"/>
      <c r="CU458" s="525"/>
      <c r="CV458" s="525"/>
      <c r="CW458" s="525"/>
      <c r="CX458" s="525"/>
      <c r="CY458" s="525"/>
      <c r="CZ458" s="525"/>
      <c r="DA458" s="525"/>
      <c r="DB458" s="525"/>
      <c r="DC458" s="525"/>
      <c r="DD458" s="525"/>
      <c r="DE458" s="525"/>
      <c r="DF458" s="525"/>
      <c r="DG458" s="525"/>
      <c r="DH458" s="525"/>
      <c r="DI458" s="525"/>
      <c r="DJ458" s="525"/>
      <c r="DK458" s="525"/>
      <c r="DL458" s="525"/>
      <c r="DM458" s="525"/>
      <c r="DN458" s="525"/>
      <c r="DO458" s="525"/>
      <c r="DP458" s="525"/>
      <c r="DQ458" s="525"/>
      <c r="DR458" s="525"/>
      <c r="DS458" s="525"/>
      <c r="DT458" s="525"/>
    </row>
    <row r="459" spans="1:124" s="526" customFormat="1" ht="12.75" customHeight="1" x14ac:dyDescent="0.2">
      <c r="A459" s="410">
        <f>A458+1</f>
        <v>2</v>
      </c>
      <c r="B459" s="411" t="s">
        <v>409</v>
      </c>
      <c r="C459" s="510" t="s">
        <v>410</v>
      </c>
      <c r="D459" s="410" t="s">
        <v>168</v>
      </c>
      <c r="E459" s="510" t="s">
        <v>115</v>
      </c>
      <c r="F459" s="513" t="s">
        <v>1675</v>
      </c>
      <c r="G459" s="510" t="s">
        <v>114</v>
      </c>
      <c r="H459" s="100" t="s">
        <v>104</v>
      </c>
      <c r="I459" s="511">
        <v>2</v>
      </c>
      <c r="J459" s="95">
        <v>2</v>
      </c>
      <c r="K459" s="339">
        <v>537.08000000000004</v>
      </c>
      <c r="L459" s="339">
        <v>485.38</v>
      </c>
      <c r="M459" s="339">
        <v>0</v>
      </c>
      <c r="N459" s="95">
        <v>12</v>
      </c>
      <c r="O459" s="29">
        <v>6688361.4337428873</v>
      </c>
      <c r="P459" s="29">
        <v>0</v>
      </c>
      <c r="Q459" s="29">
        <v>0</v>
      </c>
      <c r="R459" s="29">
        <f>O459</f>
        <v>6688361.4337428873</v>
      </c>
      <c r="S459" s="292">
        <f>O459/L459</f>
        <v>13779.639527262943</v>
      </c>
      <c r="T459" s="292">
        <v>21182.682339138475</v>
      </c>
      <c r="U459" s="525"/>
      <c r="V459" s="525"/>
      <c r="W459" s="525"/>
      <c r="X459" s="525"/>
      <c r="Y459" s="525"/>
      <c r="Z459" s="525"/>
      <c r="AA459" s="525"/>
      <c r="AB459" s="525"/>
      <c r="AC459" s="525"/>
      <c r="AD459" s="525"/>
      <c r="AE459" s="525"/>
      <c r="AF459" s="525"/>
      <c r="AG459" s="525"/>
      <c r="AH459" s="525"/>
      <c r="AI459" s="525"/>
      <c r="AJ459" s="525"/>
      <c r="AK459" s="525"/>
      <c r="AL459" s="525"/>
      <c r="AM459" s="525"/>
      <c r="AN459" s="525"/>
      <c r="AO459" s="525"/>
      <c r="AP459" s="525"/>
      <c r="AQ459" s="525"/>
      <c r="AR459" s="525"/>
      <c r="AS459" s="525"/>
      <c r="AT459" s="525"/>
      <c r="AU459" s="525"/>
      <c r="AV459" s="525"/>
      <c r="AW459" s="525"/>
      <c r="AX459" s="525"/>
      <c r="AY459" s="525"/>
      <c r="AZ459" s="525"/>
      <c r="BA459" s="525"/>
      <c r="BB459" s="525"/>
      <c r="BC459" s="525"/>
      <c r="BD459" s="525"/>
      <c r="BE459" s="525"/>
      <c r="BF459" s="525"/>
      <c r="BG459" s="525"/>
      <c r="BH459" s="525"/>
      <c r="BI459" s="525"/>
      <c r="BJ459" s="525"/>
      <c r="BK459" s="525"/>
      <c r="BL459" s="525"/>
      <c r="BM459" s="525"/>
      <c r="BN459" s="525"/>
      <c r="BO459" s="525"/>
      <c r="BP459" s="525"/>
      <c r="BQ459" s="525"/>
      <c r="BR459" s="525"/>
      <c r="BS459" s="525"/>
      <c r="BT459" s="525"/>
      <c r="BU459" s="525"/>
      <c r="BV459" s="525"/>
      <c r="BW459" s="525"/>
      <c r="BX459" s="525"/>
      <c r="BY459" s="525"/>
      <c r="BZ459" s="525"/>
      <c r="CA459" s="525"/>
      <c r="CB459" s="525"/>
      <c r="CC459" s="525"/>
      <c r="CD459" s="525"/>
      <c r="CE459" s="525"/>
      <c r="CF459" s="525"/>
      <c r="CG459" s="525"/>
      <c r="CH459" s="525"/>
      <c r="CI459" s="525"/>
      <c r="CJ459" s="525"/>
      <c r="CK459" s="525"/>
      <c r="CL459" s="525"/>
      <c r="CM459" s="525"/>
      <c r="CN459" s="525"/>
      <c r="CO459" s="525"/>
      <c r="CP459" s="525"/>
      <c r="CQ459" s="525"/>
      <c r="CR459" s="525"/>
      <c r="CS459" s="525"/>
      <c r="CT459" s="525"/>
      <c r="CU459" s="525"/>
      <c r="CV459" s="525"/>
      <c r="CW459" s="525"/>
      <c r="CX459" s="525"/>
      <c r="CY459" s="525"/>
      <c r="CZ459" s="525"/>
      <c r="DA459" s="525"/>
      <c r="DB459" s="525"/>
      <c r="DC459" s="525"/>
      <c r="DD459" s="525"/>
      <c r="DE459" s="525"/>
      <c r="DF459" s="525"/>
      <c r="DG459" s="525"/>
      <c r="DH459" s="525"/>
      <c r="DI459" s="525"/>
      <c r="DJ459" s="525"/>
      <c r="DK459" s="525"/>
      <c r="DL459" s="525"/>
      <c r="DM459" s="525"/>
      <c r="DN459" s="525"/>
      <c r="DO459" s="525"/>
      <c r="DP459" s="525"/>
      <c r="DQ459" s="525"/>
      <c r="DR459" s="525"/>
      <c r="DS459" s="525"/>
      <c r="DT459" s="525"/>
    </row>
    <row r="460" spans="1:124" s="526" customFormat="1" ht="12.75" customHeight="1" x14ac:dyDescent="0.2">
      <c r="A460" s="410">
        <f t="shared" ref="A460:A461" si="62">A459+1</f>
        <v>3</v>
      </c>
      <c r="B460" s="411" t="s">
        <v>403</v>
      </c>
      <c r="C460" s="510" t="s">
        <v>404</v>
      </c>
      <c r="D460" s="410" t="s">
        <v>168</v>
      </c>
      <c r="E460" s="510" t="s">
        <v>138</v>
      </c>
      <c r="F460" s="513" t="s">
        <v>1675</v>
      </c>
      <c r="G460" s="510" t="s">
        <v>114</v>
      </c>
      <c r="H460" s="100" t="s">
        <v>104</v>
      </c>
      <c r="I460" s="511">
        <v>2</v>
      </c>
      <c r="J460" s="95">
        <v>2</v>
      </c>
      <c r="K460" s="339">
        <v>766.76</v>
      </c>
      <c r="L460" s="339">
        <v>575.16</v>
      </c>
      <c r="M460" s="339">
        <v>0</v>
      </c>
      <c r="N460" s="95">
        <v>12</v>
      </c>
      <c r="O460" s="29">
        <v>9548611.031758206</v>
      </c>
      <c r="P460" s="29">
        <v>0</v>
      </c>
      <c r="Q460" s="29">
        <v>0</v>
      </c>
      <c r="R460" s="29">
        <f>O460</f>
        <v>9548611.031758206</v>
      </c>
      <c r="S460" s="292">
        <f>O460/L460</f>
        <v>16601.66046275507</v>
      </c>
      <c r="T460" s="292">
        <v>25379.226901405284</v>
      </c>
      <c r="U460" s="525"/>
      <c r="V460" s="525"/>
      <c r="W460" s="525"/>
      <c r="X460" s="525"/>
      <c r="Y460" s="525"/>
      <c r="Z460" s="525"/>
      <c r="AA460" s="525"/>
      <c r="AB460" s="525"/>
      <c r="AC460" s="525"/>
      <c r="AD460" s="525"/>
      <c r="AE460" s="525"/>
      <c r="AF460" s="525"/>
      <c r="AG460" s="525"/>
      <c r="AH460" s="525"/>
      <c r="AI460" s="525"/>
      <c r="AJ460" s="525"/>
      <c r="AK460" s="525"/>
      <c r="AL460" s="525"/>
      <c r="AM460" s="525"/>
      <c r="AN460" s="525"/>
      <c r="AO460" s="525"/>
      <c r="AP460" s="525"/>
      <c r="AQ460" s="525"/>
      <c r="AR460" s="525"/>
      <c r="AS460" s="525"/>
      <c r="AT460" s="525"/>
      <c r="AU460" s="525"/>
      <c r="AV460" s="525"/>
      <c r="AW460" s="525"/>
      <c r="AX460" s="525"/>
      <c r="AY460" s="525"/>
      <c r="AZ460" s="525"/>
      <c r="BA460" s="525"/>
      <c r="BB460" s="525"/>
      <c r="BC460" s="525"/>
      <c r="BD460" s="525"/>
      <c r="BE460" s="525"/>
      <c r="BF460" s="525"/>
      <c r="BG460" s="525"/>
      <c r="BH460" s="525"/>
      <c r="BI460" s="525"/>
      <c r="BJ460" s="525"/>
      <c r="BK460" s="525"/>
      <c r="BL460" s="525"/>
      <c r="BM460" s="525"/>
      <c r="BN460" s="525"/>
      <c r="BO460" s="525"/>
      <c r="BP460" s="525"/>
      <c r="BQ460" s="525"/>
      <c r="BR460" s="525"/>
      <c r="BS460" s="525"/>
      <c r="BT460" s="525"/>
      <c r="BU460" s="525"/>
      <c r="BV460" s="525"/>
      <c r="BW460" s="525"/>
      <c r="BX460" s="525"/>
      <c r="BY460" s="525"/>
      <c r="BZ460" s="525"/>
      <c r="CA460" s="525"/>
      <c r="CB460" s="525"/>
      <c r="CC460" s="525"/>
      <c r="CD460" s="525"/>
      <c r="CE460" s="525"/>
      <c r="CF460" s="525"/>
      <c r="CG460" s="525"/>
      <c r="CH460" s="525"/>
      <c r="CI460" s="525"/>
      <c r="CJ460" s="525"/>
      <c r="CK460" s="525"/>
      <c r="CL460" s="525"/>
      <c r="CM460" s="525"/>
      <c r="CN460" s="525"/>
      <c r="CO460" s="525"/>
      <c r="CP460" s="525"/>
      <c r="CQ460" s="525"/>
      <c r="CR460" s="525"/>
      <c r="CS460" s="525"/>
      <c r="CT460" s="525"/>
      <c r="CU460" s="525"/>
      <c r="CV460" s="525"/>
      <c r="CW460" s="525"/>
      <c r="CX460" s="525"/>
      <c r="CY460" s="525"/>
      <c r="CZ460" s="525"/>
      <c r="DA460" s="525"/>
      <c r="DB460" s="525"/>
      <c r="DC460" s="525"/>
      <c r="DD460" s="525"/>
      <c r="DE460" s="525"/>
      <c r="DF460" s="525"/>
      <c r="DG460" s="525"/>
      <c r="DH460" s="525"/>
      <c r="DI460" s="525"/>
      <c r="DJ460" s="525"/>
      <c r="DK460" s="525"/>
      <c r="DL460" s="525"/>
      <c r="DM460" s="525"/>
      <c r="DN460" s="525"/>
      <c r="DO460" s="525"/>
      <c r="DP460" s="525"/>
      <c r="DQ460" s="525"/>
      <c r="DR460" s="525"/>
      <c r="DS460" s="525"/>
      <c r="DT460" s="525"/>
    </row>
    <row r="461" spans="1:124" s="526" customFormat="1" ht="12.75" customHeight="1" x14ac:dyDescent="0.2">
      <c r="A461" s="410">
        <f t="shared" si="62"/>
        <v>4</v>
      </c>
      <c r="B461" s="411" t="s">
        <v>407</v>
      </c>
      <c r="C461" s="510" t="s">
        <v>408</v>
      </c>
      <c r="D461" s="410" t="s">
        <v>168</v>
      </c>
      <c r="E461" s="510" t="s">
        <v>136</v>
      </c>
      <c r="F461" s="513" t="s">
        <v>1675</v>
      </c>
      <c r="G461" s="510" t="s">
        <v>114</v>
      </c>
      <c r="H461" s="100" t="s">
        <v>104</v>
      </c>
      <c r="I461" s="511">
        <v>2</v>
      </c>
      <c r="J461" s="95">
        <v>2</v>
      </c>
      <c r="K461" s="339">
        <v>790.81</v>
      </c>
      <c r="L461" s="339">
        <v>562.01</v>
      </c>
      <c r="M461" s="339">
        <v>0</v>
      </c>
      <c r="N461" s="95">
        <v>12</v>
      </c>
      <c r="O461" s="29">
        <v>9848110.3474681843</v>
      </c>
      <c r="P461" s="29">
        <v>0</v>
      </c>
      <c r="Q461" s="29">
        <v>0</v>
      </c>
      <c r="R461" s="29">
        <f>O461</f>
        <v>9848110.3474681843</v>
      </c>
      <c r="S461" s="292">
        <f>O461/L461</f>
        <v>17523.016222964332</v>
      </c>
      <c r="T461" s="292">
        <v>26749.34802871192</v>
      </c>
      <c r="U461" s="525"/>
      <c r="V461" s="525"/>
      <c r="W461" s="525"/>
      <c r="X461" s="525"/>
      <c r="Y461" s="525"/>
      <c r="Z461" s="525"/>
      <c r="AA461" s="525"/>
      <c r="AB461" s="525"/>
      <c r="AC461" s="525"/>
      <c r="AD461" s="525"/>
      <c r="AE461" s="525"/>
      <c r="AF461" s="525"/>
      <c r="AG461" s="525"/>
      <c r="AH461" s="525"/>
      <c r="AI461" s="525"/>
      <c r="AJ461" s="525"/>
      <c r="AK461" s="525"/>
      <c r="AL461" s="525"/>
      <c r="AM461" s="525"/>
      <c r="AN461" s="525"/>
      <c r="AO461" s="525"/>
      <c r="AP461" s="525"/>
      <c r="AQ461" s="525"/>
      <c r="AR461" s="525"/>
      <c r="AS461" s="525"/>
      <c r="AT461" s="525"/>
      <c r="AU461" s="525"/>
      <c r="AV461" s="525"/>
      <c r="AW461" s="525"/>
      <c r="AX461" s="525"/>
      <c r="AY461" s="525"/>
      <c r="AZ461" s="525"/>
      <c r="BA461" s="525"/>
      <c r="BB461" s="525"/>
      <c r="BC461" s="525"/>
      <c r="BD461" s="525"/>
      <c r="BE461" s="525"/>
      <c r="BF461" s="525"/>
      <c r="BG461" s="525"/>
      <c r="BH461" s="525"/>
      <c r="BI461" s="525"/>
      <c r="BJ461" s="525"/>
      <c r="BK461" s="525"/>
      <c r="BL461" s="525"/>
      <c r="BM461" s="525"/>
      <c r="BN461" s="525"/>
      <c r="BO461" s="525"/>
      <c r="BP461" s="525"/>
      <c r="BQ461" s="525"/>
      <c r="BR461" s="525"/>
      <c r="BS461" s="525"/>
      <c r="BT461" s="525"/>
      <c r="BU461" s="525"/>
      <c r="BV461" s="525"/>
      <c r="BW461" s="525"/>
      <c r="BX461" s="525"/>
      <c r="BY461" s="525"/>
      <c r="BZ461" s="525"/>
      <c r="CA461" s="525"/>
      <c r="CB461" s="525"/>
      <c r="CC461" s="525"/>
      <c r="CD461" s="525"/>
      <c r="CE461" s="525"/>
      <c r="CF461" s="525"/>
      <c r="CG461" s="525"/>
      <c r="CH461" s="525"/>
      <c r="CI461" s="525"/>
      <c r="CJ461" s="525"/>
      <c r="CK461" s="525"/>
      <c r="CL461" s="525"/>
      <c r="CM461" s="525"/>
      <c r="CN461" s="525"/>
      <c r="CO461" s="525"/>
      <c r="CP461" s="525"/>
      <c r="CQ461" s="525"/>
      <c r="CR461" s="525"/>
      <c r="CS461" s="525"/>
      <c r="CT461" s="525"/>
      <c r="CU461" s="525"/>
      <c r="CV461" s="525"/>
      <c r="CW461" s="525"/>
      <c r="CX461" s="525"/>
      <c r="CY461" s="525"/>
      <c r="CZ461" s="525"/>
      <c r="DA461" s="525"/>
      <c r="DB461" s="525"/>
      <c r="DC461" s="525"/>
      <c r="DD461" s="525"/>
      <c r="DE461" s="525"/>
      <c r="DF461" s="525"/>
      <c r="DG461" s="525"/>
      <c r="DH461" s="525"/>
      <c r="DI461" s="525"/>
      <c r="DJ461" s="525"/>
      <c r="DK461" s="525"/>
      <c r="DL461" s="525"/>
      <c r="DM461" s="525"/>
      <c r="DN461" s="525"/>
      <c r="DO461" s="525"/>
      <c r="DP461" s="525"/>
      <c r="DQ461" s="525"/>
      <c r="DR461" s="525"/>
      <c r="DS461" s="525"/>
      <c r="DT461" s="525"/>
    </row>
    <row r="462" spans="1:124" s="47" customFormat="1" ht="12.75" customHeight="1" x14ac:dyDescent="0.2">
      <c r="A462" s="237"/>
      <c r="B462" s="250"/>
      <c r="C462" s="237"/>
      <c r="D462" s="237"/>
      <c r="E462" s="125"/>
      <c r="F462" s="261"/>
      <c r="G462" s="125"/>
      <c r="H462" s="125"/>
      <c r="I462" s="125"/>
      <c r="J462" s="130"/>
      <c r="K462" s="132"/>
      <c r="L462" s="132"/>
      <c r="M462" s="132"/>
      <c r="N462" s="132"/>
      <c r="O462" s="274"/>
      <c r="P462" s="250"/>
      <c r="Q462" s="250"/>
      <c r="R462" s="250"/>
      <c r="S462" s="321"/>
      <c r="T462" s="32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259"/>
      <c r="AW462" s="259"/>
      <c r="AX462" s="259"/>
      <c r="AY462" s="259"/>
      <c r="AZ462" s="259"/>
      <c r="BA462" s="259"/>
      <c r="BB462" s="259"/>
      <c r="BC462" s="259"/>
      <c r="BD462" s="259"/>
      <c r="BE462" s="259"/>
      <c r="BF462" s="259"/>
      <c r="BG462" s="259"/>
      <c r="BH462" s="259"/>
      <c r="BI462" s="259"/>
      <c r="BJ462" s="259"/>
      <c r="BK462" s="259"/>
      <c r="BL462" s="259"/>
      <c r="BM462" s="259"/>
      <c r="BN462" s="259"/>
      <c r="BO462" s="259"/>
      <c r="BP462" s="259"/>
      <c r="BQ462" s="259"/>
      <c r="BR462" s="259"/>
      <c r="BS462" s="259"/>
      <c r="BT462" s="259"/>
      <c r="BU462" s="259"/>
      <c r="BV462" s="259"/>
      <c r="BW462" s="259"/>
      <c r="BX462" s="259"/>
      <c r="BY462" s="259"/>
      <c r="BZ462" s="259"/>
      <c r="CA462" s="259"/>
      <c r="CB462" s="259"/>
      <c r="CC462" s="259"/>
      <c r="CD462" s="259"/>
      <c r="CE462" s="259"/>
      <c r="CF462" s="259"/>
      <c r="CG462" s="259"/>
      <c r="CH462" s="259"/>
      <c r="CI462" s="259"/>
      <c r="CJ462" s="259"/>
      <c r="CK462" s="259"/>
      <c r="CL462" s="259"/>
      <c r="CM462" s="259"/>
      <c r="CN462" s="259"/>
      <c r="CO462" s="259"/>
      <c r="CP462" s="259"/>
      <c r="CQ462" s="259"/>
      <c r="CR462" s="259"/>
      <c r="CS462" s="259"/>
      <c r="CT462" s="259"/>
      <c r="CU462" s="259"/>
      <c r="CV462" s="259"/>
      <c r="CW462" s="259"/>
      <c r="CX462" s="259"/>
      <c r="CY462" s="259"/>
      <c r="CZ462" s="259"/>
      <c r="DA462" s="259"/>
      <c r="DB462" s="259"/>
      <c r="DC462" s="259"/>
      <c r="DD462" s="259"/>
      <c r="DE462" s="259"/>
      <c r="DF462" s="259"/>
      <c r="DG462" s="259"/>
      <c r="DH462" s="259"/>
      <c r="DI462" s="259"/>
      <c r="DJ462" s="259"/>
      <c r="DK462" s="259"/>
      <c r="DL462" s="259"/>
      <c r="DM462" s="259"/>
      <c r="DN462" s="259"/>
      <c r="DO462" s="259"/>
      <c r="DP462" s="259"/>
      <c r="DQ462" s="259"/>
      <c r="DR462" s="259"/>
      <c r="DS462" s="259"/>
      <c r="DT462" s="259"/>
    </row>
    <row r="463" spans="1:124" ht="12.75" customHeight="1" x14ac:dyDescent="0.2">
      <c r="A463" s="78">
        <v>1</v>
      </c>
      <c r="B463" s="65" t="s">
        <v>1065</v>
      </c>
      <c r="C463" s="78" t="s">
        <v>1066</v>
      </c>
      <c r="D463" s="78" t="s">
        <v>172</v>
      </c>
      <c r="E463" s="89" t="s">
        <v>60</v>
      </c>
      <c r="F463" s="89"/>
      <c r="G463" s="89" t="s">
        <v>114</v>
      </c>
      <c r="H463" s="389" t="s">
        <v>1110</v>
      </c>
      <c r="I463" s="89">
        <v>2</v>
      </c>
      <c r="J463" s="91">
        <v>1</v>
      </c>
      <c r="K463" s="29">
        <v>366.1</v>
      </c>
      <c r="L463" s="29">
        <v>334</v>
      </c>
      <c r="M463" s="29">
        <v>0</v>
      </c>
      <c r="N463" s="95">
        <v>8</v>
      </c>
      <c r="O463" s="213">
        <v>7214408.5216226224</v>
      </c>
      <c r="P463" s="94">
        <v>0</v>
      </c>
      <c r="Q463" s="94">
        <v>0</v>
      </c>
      <c r="R463" s="94">
        <f>O463</f>
        <v>7214408.5216226224</v>
      </c>
      <c r="S463" s="326">
        <f>R463/L463</f>
        <v>21600.025513840188</v>
      </c>
      <c r="T463" s="325">
        <f>S463*102%</f>
        <v>22032.026024116993</v>
      </c>
    </row>
    <row r="464" spans="1:124" ht="12.75" customHeight="1" x14ac:dyDescent="0.2">
      <c r="A464" s="78">
        <v>2</v>
      </c>
      <c r="B464" s="65" t="s">
        <v>1061</v>
      </c>
      <c r="C464" s="78" t="s">
        <v>1062</v>
      </c>
      <c r="D464" s="78" t="s">
        <v>172</v>
      </c>
      <c r="E464" s="89" t="s">
        <v>124</v>
      </c>
      <c r="F464" s="89"/>
      <c r="G464" s="89" t="s">
        <v>114</v>
      </c>
      <c r="H464" s="389" t="s">
        <v>1182</v>
      </c>
      <c r="I464" s="89">
        <v>2</v>
      </c>
      <c r="J464" s="91">
        <v>1</v>
      </c>
      <c r="K464" s="29">
        <v>412.5</v>
      </c>
      <c r="L464" s="29">
        <v>402.6</v>
      </c>
      <c r="M464" s="29">
        <v>0</v>
      </c>
      <c r="N464" s="30">
        <v>8</v>
      </c>
      <c r="O464" s="213">
        <v>8128772.2348247236</v>
      </c>
      <c r="P464" s="94">
        <v>0</v>
      </c>
      <c r="Q464" s="94">
        <v>0</v>
      </c>
      <c r="R464" s="94">
        <f>O464</f>
        <v>8128772.2348247236</v>
      </c>
      <c r="S464" s="326">
        <f>R464/L464</f>
        <v>20190.691094944668</v>
      </c>
      <c r="T464" s="325">
        <f>S464*102%</f>
        <v>20594.504916843562</v>
      </c>
    </row>
    <row r="465" spans="1:124" ht="12.75" customHeight="1" x14ac:dyDescent="0.2">
      <c r="A465" s="78">
        <v>3</v>
      </c>
      <c r="B465" s="65" t="s">
        <v>1063</v>
      </c>
      <c r="C465" s="78" t="s">
        <v>1062</v>
      </c>
      <c r="D465" s="78" t="s">
        <v>172</v>
      </c>
      <c r="E465" s="89" t="s">
        <v>124</v>
      </c>
      <c r="F465" s="89"/>
      <c r="G465" s="89" t="s">
        <v>114</v>
      </c>
      <c r="H465" s="389" t="s">
        <v>1182</v>
      </c>
      <c r="I465" s="89">
        <v>2</v>
      </c>
      <c r="J465" s="91">
        <v>2</v>
      </c>
      <c r="K465" s="29">
        <v>416.1</v>
      </c>
      <c r="L465" s="29">
        <v>416.1</v>
      </c>
      <c r="M465" s="29">
        <v>0</v>
      </c>
      <c r="N465" s="30">
        <v>8</v>
      </c>
      <c r="O465" s="213">
        <v>8199714.2470559217</v>
      </c>
      <c r="P465" s="94">
        <v>0</v>
      </c>
      <c r="Q465" s="94">
        <v>0</v>
      </c>
      <c r="R465" s="94">
        <f>O465</f>
        <v>8199714.2470559217</v>
      </c>
      <c r="S465" s="326">
        <f>R465/L465</f>
        <v>19706.114508665996</v>
      </c>
      <c r="T465" s="325">
        <f>S465*102%</f>
        <v>20100.236798839316</v>
      </c>
    </row>
    <row r="466" spans="1:124" ht="12.75" customHeight="1" x14ac:dyDescent="0.2">
      <c r="A466" s="78">
        <v>4</v>
      </c>
      <c r="B466" s="65" t="s">
        <v>1064</v>
      </c>
      <c r="C466" s="78" t="s">
        <v>1062</v>
      </c>
      <c r="D466" s="78" t="s">
        <v>172</v>
      </c>
      <c r="E466" s="89" t="s">
        <v>124</v>
      </c>
      <c r="F466" s="89"/>
      <c r="G466" s="89" t="s">
        <v>114</v>
      </c>
      <c r="H466" s="389" t="s">
        <v>1182</v>
      </c>
      <c r="I466" s="89">
        <v>2</v>
      </c>
      <c r="J466" s="91">
        <v>1</v>
      </c>
      <c r="K466" s="29">
        <v>427.2</v>
      </c>
      <c r="L466" s="29">
        <v>427.2</v>
      </c>
      <c r="M466" s="29">
        <v>0</v>
      </c>
      <c r="N466" s="30">
        <v>8</v>
      </c>
      <c r="O466" s="213">
        <v>8418452.1181021146</v>
      </c>
      <c r="P466" s="94">
        <v>0</v>
      </c>
      <c r="Q466" s="94">
        <v>0</v>
      </c>
      <c r="R466" s="94">
        <f>O466</f>
        <v>8418452.1181021146</v>
      </c>
      <c r="S466" s="151">
        <f>R466/L466</f>
        <v>19706.114508666</v>
      </c>
      <c r="T466" s="256">
        <f>S466*102%</f>
        <v>20100.23679883932</v>
      </c>
    </row>
    <row r="467" spans="1:124" ht="12.75" customHeight="1" x14ac:dyDescent="0.2">
      <c r="A467" s="593" t="s">
        <v>1193</v>
      </c>
      <c r="B467" s="593"/>
      <c r="C467" s="229"/>
      <c r="D467" s="229"/>
      <c r="E467" s="283"/>
      <c r="F467" s="281"/>
      <c r="G467" s="281"/>
      <c r="H467" s="227"/>
      <c r="I467" s="281"/>
      <c r="J467" s="281"/>
      <c r="K467" s="281"/>
      <c r="L467" s="281"/>
      <c r="M467" s="281"/>
      <c r="N467" s="281"/>
      <c r="O467" s="284">
        <f>SUM(O458:O466)</f>
        <v>64982858.992805809</v>
      </c>
      <c r="P467" s="281"/>
      <c r="Q467" s="281"/>
      <c r="R467" s="281"/>
      <c r="S467" s="281"/>
      <c r="T467" s="281"/>
    </row>
    <row r="468" spans="1:124" ht="12.75" customHeight="1" x14ac:dyDescent="0.2">
      <c r="A468" s="592" t="s">
        <v>82</v>
      </c>
      <c r="B468" s="592"/>
      <c r="C468" s="260"/>
      <c r="D468" s="260"/>
      <c r="E468" s="93"/>
      <c r="F468" s="65"/>
      <c r="G468" s="65"/>
      <c r="H468" s="388"/>
      <c r="I468" s="65"/>
      <c r="J468" s="65"/>
      <c r="K468" s="65"/>
      <c r="L468" s="65"/>
      <c r="M468" s="65"/>
      <c r="N468" s="65"/>
      <c r="O468" s="213"/>
      <c r="P468" s="65"/>
      <c r="Q468" s="65"/>
      <c r="R468" s="65"/>
      <c r="S468" s="65"/>
      <c r="T468" s="65"/>
    </row>
    <row r="469" spans="1:124" ht="12.75" customHeight="1" x14ac:dyDescent="0.2">
      <c r="A469" s="78">
        <v>1</v>
      </c>
      <c r="B469" s="65" t="s">
        <v>141</v>
      </c>
      <c r="C469" s="78" t="s">
        <v>180</v>
      </c>
      <c r="D469" s="78" t="s">
        <v>172</v>
      </c>
      <c r="E469" s="89">
        <v>1976</v>
      </c>
      <c r="F469" s="89"/>
      <c r="G469" s="89" t="s">
        <v>114</v>
      </c>
      <c r="H469" s="389" t="s">
        <v>104</v>
      </c>
      <c r="I469" s="89">
        <v>5</v>
      </c>
      <c r="J469" s="91">
        <v>4</v>
      </c>
      <c r="K469" s="29">
        <v>4131.6000000000004</v>
      </c>
      <c r="L469" s="29">
        <v>3326</v>
      </c>
      <c r="M469" s="29">
        <v>3326</v>
      </c>
      <c r="N469" s="29">
        <v>61</v>
      </c>
      <c r="O469" s="213">
        <v>78725870.339253202</v>
      </c>
      <c r="P469" s="94">
        <v>0</v>
      </c>
      <c r="Q469" s="94">
        <v>0</v>
      </c>
      <c r="R469" s="94">
        <f t="shared" ref="R469" si="63">O469</f>
        <v>78725870.339253202</v>
      </c>
      <c r="S469" s="151">
        <f t="shared" ref="S469" si="64">R469/L469</f>
        <v>23669.834738199999</v>
      </c>
      <c r="T469" s="256">
        <f>S469*102%</f>
        <v>24143.231432963999</v>
      </c>
    </row>
    <row r="470" spans="1:124" s="47" customFormat="1" ht="12.75" customHeight="1" x14ac:dyDescent="0.2">
      <c r="A470" s="242"/>
      <c r="B470" s="238"/>
      <c r="C470" s="242"/>
      <c r="D470" s="242"/>
      <c r="E470" s="267"/>
      <c r="F470" s="261"/>
      <c r="G470" s="125"/>
      <c r="H470" s="125"/>
      <c r="I470" s="125"/>
      <c r="J470" s="130"/>
      <c r="K470" s="132"/>
      <c r="L470" s="132"/>
      <c r="M470" s="132"/>
      <c r="N470" s="132"/>
      <c r="O470" s="274"/>
      <c r="P470" s="250"/>
      <c r="Q470" s="250"/>
      <c r="R470" s="250"/>
      <c r="S470" s="250"/>
      <c r="T470" s="250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259"/>
      <c r="AW470" s="259"/>
      <c r="AX470" s="259"/>
      <c r="AY470" s="259"/>
      <c r="AZ470" s="259"/>
      <c r="BA470" s="259"/>
      <c r="BB470" s="259"/>
      <c r="BC470" s="259"/>
      <c r="BD470" s="259"/>
      <c r="BE470" s="259"/>
      <c r="BF470" s="259"/>
      <c r="BG470" s="259"/>
      <c r="BH470" s="259"/>
      <c r="BI470" s="259"/>
      <c r="BJ470" s="259"/>
      <c r="BK470" s="259"/>
      <c r="BL470" s="259"/>
      <c r="BM470" s="259"/>
      <c r="BN470" s="259"/>
      <c r="BO470" s="259"/>
      <c r="BP470" s="259"/>
      <c r="BQ470" s="259"/>
      <c r="BR470" s="259"/>
      <c r="BS470" s="259"/>
      <c r="BT470" s="259"/>
      <c r="BU470" s="259"/>
      <c r="BV470" s="259"/>
      <c r="BW470" s="259"/>
      <c r="BX470" s="259"/>
      <c r="BY470" s="259"/>
      <c r="BZ470" s="259"/>
      <c r="CA470" s="259"/>
      <c r="CB470" s="259"/>
      <c r="CC470" s="259"/>
      <c r="CD470" s="259"/>
      <c r="CE470" s="259"/>
      <c r="CF470" s="259"/>
      <c r="CG470" s="259"/>
      <c r="CH470" s="259"/>
      <c r="CI470" s="259"/>
      <c r="CJ470" s="259"/>
      <c r="CK470" s="259"/>
      <c r="CL470" s="259"/>
      <c r="CM470" s="259"/>
      <c r="CN470" s="259"/>
      <c r="CO470" s="259"/>
      <c r="CP470" s="259"/>
      <c r="CQ470" s="259"/>
      <c r="CR470" s="259"/>
      <c r="CS470" s="259"/>
      <c r="CT470" s="259"/>
      <c r="CU470" s="259"/>
      <c r="CV470" s="259"/>
      <c r="CW470" s="259"/>
      <c r="CX470" s="259"/>
      <c r="CY470" s="259"/>
      <c r="CZ470" s="259"/>
      <c r="DA470" s="259"/>
      <c r="DB470" s="259"/>
      <c r="DC470" s="259"/>
      <c r="DD470" s="259"/>
      <c r="DE470" s="259"/>
      <c r="DF470" s="259"/>
      <c r="DG470" s="259"/>
      <c r="DH470" s="259"/>
      <c r="DI470" s="259"/>
      <c r="DJ470" s="259"/>
      <c r="DK470" s="259"/>
      <c r="DL470" s="259"/>
      <c r="DM470" s="259"/>
      <c r="DN470" s="259"/>
      <c r="DO470" s="259"/>
      <c r="DP470" s="259"/>
      <c r="DQ470" s="259"/>
      <c r="DR470" s="259"/>
      <c r="DS470" s="259"/>
      <c r="DT470" s="259"/>
    </row>
    <row r="471" spans="1:124" s="1" customFormat="1" ht="12.75" customHeight="1" x14ac:dyDescent="0.2">
      <c r="A471" s="593" t="s">
        <v>1194</v>
      </c>
      <c r="B471" s="593"/>
      <c r="C471" s="229"/>
      <c r="D471" s="229"/>
      <c r="E471" s="283"/>
      <c r="F471" s="281"/>
      <c r="G471" s="281"/>
      <c r="H471" s="227"/>
      <c r="I471" s="281"/>
      <c r="J471" s="281"/>
      <c r="K471" s="281"/>
      <c r="L471" s="281"/>
      <c r="M471" s="281"/>
      <c r="N471" s="281"/>
      <c r="O471" s="284">
        <f>SUM(O469:O470)</f>
        <v>78725870.339253202</v>
      </c>
      <c r="P471" s="281"/>
      <c r="Q471" s="281"/>
      <c r="R471" s="281"/>
      <c r="S471" s="281"/>
      <c r="T471" s="281"/>
    </row>
    <row r="472" spans="1:124" s="1" customFormat="1" ht="12.75" customHeight="1" x14ac:dyDescent="0.2">
      <c r="A472" s="592" t="s">
        <v>102</v>
      </c>
      <c r="B472" s="592"/>
      <c r="C472" s="260"/>
      <c r="D472" s="260"/>
      <c r="E472" s="93"/>
      <c r="F472" s="65"/>
      <c r="G472" s="65"/>
      <c r="H472" s="388"/>
      <c r="I472" s="65"/>
      <c r="J472" s="65"/>
      <c r="K472" s="65"/>
      <c r="L472" s="65"/>
      <c r="M472" s="65"/>
      <c r="N472" s="65"/>
      <c r="O472" s="213"/>
      <c r="P472" s="65"/>
      <c r="Q472" s="65"/>
      <c r="R472" s="65"/>
      <c r="S472" s="65"/>
      <c r="T472" s="65"/>
    </row>
    <row r="473" spans="1:124" x14ac:dyDescent="0.2">
      <c r="A473" s="157">
        <v>1</v>
      </c>
      <c r="B473" s="523" t="s">
        <v>1559</v>
      </c>
      <c r="C473" s="523" t="s">
        <v>1560</v>
      </c>
      <c r="D473" s="376" t="s">
        <v>1413</v>
      </c>
      <c r="E473" s="361" t="s">
        <v>58</v>
      </c>
      <c r="F473" s="376"/>
      <c r="G473" s="157" t="s">
        <v>114</v>
      </c>
      <c r="H473" s="157" t="s">
        <v>104</v>
      </c>
      <c r="I473" s="157">
        <v>4</v>
      </c>
      <c r="J473" s="157">
        <v>3</v>
      </c>
      <c r="K473" s="102">
        <v>2799</v>
      </c>
      <c r="L473" s="102">
        <v>2599</v>
      </c>
      <c r="M473" s="102">
        <v>450.5</v>
      </c>
      <c r="N473" s="98">
        <v>82</v>
      </c>
      <c r="O473" s="308">
        <v>21003488.4234</v>
      </c>
      <c r="P473" s="45">
        <v>0</v>
      </c>
      <c r="Q473" s="45">
        <v>0</v>
      </c>
      <c r="R473" s="45">
        <f t="shared" ref="R473:R489" si="65">O473</f>
        <v>21003488.4234</v>
      </c>
      <c r="S473" s="292">
        <f t="shared" ref="S473:S480" si="66">R473/L473</f>
        <v>8081.3729986148519</v>
      </c>
      <c r="T473" s="108">
        <v>29497.190000000002</v>
      </c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</row>
    <row r="474" spans="1:124" x14ac:dyDescent="0.2">
      <c r="A474" s="157">
        <f t="shared" ref="A474:A494" si="67">A473+1</f>
        <v>2</v>
      </c>
      <c r="B474" s="523" t="s">
        <v>1563</v>
      </c>
      <c r="C474" s="523" t="s">
        <v>1564</v>
      </c>
      <c r="D474" s="376" t="s">
        <v>1413</v>
      </c>
      <c r="E474" s="370"/>
      <c r="F474" s="376" t="s">
        <v>1678</v>
      </c>
      <c r="G474" s="157" t="s">
        <v>114</v>
      </c>
      <c r="H474" s="391" t="s">
        <v>104</v>
      </c>
      <c r="I474" s="44">
        <v>2</v>
      </c>
      <c r="J474" s="79">
        <v>2</v>
      </c>
      <c r="K474" s="45">
        <v>682</v>
      </c>
      <c r="L474" s="45">
        <v>632</v>
      </c>
      <c r="M474" s="45">
        <v>632</v>
      </c>
      <c r="N474" s="85">
        <v>13</v>
      </c>
      <c r="O474" s="308">
        <v>5984373.2950459998</v>
      </c>
      <c r="P474" s="45">
        <v>0</v>
      </c>
      <c r="Q474" s="45">
        <v>0</v>
      </c>
      <c r="R474" s="45">
        <f t="shared" si="65"/>
        <v>5984373.2950459998</v>
      </c>
      <c r="S474" s="297">
        <f t="shared" si="66"/>
        <v>9468.9450870981018</v>
      </c>
      <c r="T474" s="297">
        <v>40754.379999999997</v>
      </c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</row>
    <row r="475" spans="1:124" x14ac:dyDescent="0.2">
      <c r="A475" s="157">
        <f t="shared" si="67"/>
        <v>3</v>
      </c>
      <c r="B475" s="523" t="s">
        <v>1561</v>
      </c>
      <c r="C475" s="523" t="s">
        <v>1562</v>
      </c>
      <c r="D475" s="376" t="s">
        <v>1413</v>
      </c>
      <c r="E475" s="370" t="s">
        <v>46</v>
      </c>
      <c r="F475" s="370"/>
      <c r="G475" s="157" t="s">
        <v>114</v>
      </c>
      <c r="H475" s="379" t="s">
        <v>104</v>
      </c>
      <c r="I475" s="157">
        <v>3</v>
      </c>
      <c r="J475" s="157">
        <v>2</v>
      </c>
      <c r="K475" s="157">
        <v>1650.3</v>
      </c>
      <c r="L475" s="157">
        <v>1431.3</v>
      </c>
      <c r="M475" s="157">
        <v>1430.71</v>
      </c>
      <c r="N475" s="157">
        <v>19</v>
      </c>
      <c r="O475" s="308">
        <v>37258161.095974803</v>
      </c>
      <c r="P475" s="45">
        <v>0</v>
      </c>
      <c r="Q475" s="45">
        <v>0</v>
      </c>
      <c r="R475" s="45">
        <f t="shared" si="65"/>
        <v>37258161.095974803</v>
      </c>
      <c r="S475" s="297">
        <f t="shared" si="66"/>
        <v>26030.993569464685</v>
      </c>
      <c r="T475" s="147">
        <v>29534.590000000004</v>
      </c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</row>
    <row r="476" spans="1:124" x14ac:dyDescent="0.2">
      <c r="A476" s="157">
        <f t="shared" si="67"/>
        <v>4</v>
      </c>
      <c r="B476" s="523" t="s">
        <v>1565</v>
      </c>
      <c r="C476" s="523" t="s">
        <v>1566</v>
      </c>
      <c r="D476" s="376" t="s">
        <v>1229</v>
      </c>
      <c r="E476" s="370"/>
      <c r="F476" s="376" t="s">
        <v>1181</v>
      </c>
      <c r="G476" s="157" t="s">
        <v>114</v>
      </c>
      <c r="H476" s="391" t="s">
        <v>104</v>
      </c>
      <c r="I476" s="44">
        <v>2</v>
      </c>
      <c r="J476" s="79">
        <v>2</v>
      </c>
      <c r="K476" s="45">
        <v>686.3</v>
      </c>
      <c r="L476" s="45">
        <v>619.29999999999995</v>
      </c>
      <c r="M476" s="45">
        <v>571.9</v>
      </c>
      <c r="N476" s="85">
        <v>13</v>
      </c>
      <c r="O476" s="308">
        <v>8585072.3014000002</v>
      </c>
      <c r="P476" s="45">
        <v>0</v>
      </c>
      <c r="Q476" s="45">
        <v>0</v>
      </c>
      <c r="R476" s="45">
        <f t="shared" si="65"/>
        <v>8585072.3014000002</v>
      </c>
      <c r="S476" s="297">
        <f t="shared" si="66"/>
        <v>13862.542065880834</v>
      </c>
      <c r="T476" s="147">
        <v>40754.379999999997</v>
      </c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</row>
    <row r="477" spans="1:124" ht="13.5" customHeight="1" x14ac:dyDescent="0.2">
      <c r="A477" s="157">
        <f t="shared" si="67"/>
        <v>5</v>
      </c>
      <c r="B477" s="523" t="s">
        <v>1567</v>
      </c>
      <c r="C477" s="523" t="s">
        <v>1568</v>
      </c>
      <c r="D477" s="376" t="s">
        <v>1260</v>
      </c>
      <c r="E477" s="361" t="s">
        <v>52</v>
      </c>
      <c r="F477" s="370"/>
      <c r="G477" s="157" t="s">
        <v>114</v>
      </c>
      <c r="H477" s="379" t="s">
        <v>104</v>
      </c>
      <c r="I477" s="157">
        <v>3</v>
      </c>
      <c r="J477" s="157">
        <v>2</v>
      </c>
      <c r="K477" s="102">
        <v>2250.8000000000002</v>
      </c>
      <c r="L477" s="102">
        <v>2200.8000000000002</v>
      </c>
      <c r="M477" s="102">
        <v>1923.2</v>
      </c>
      <c r="N477" s="98">
        <v>30</v>
      </c>
      <c r="O477" s="308">
        <v>54931589.169848204</v>
      </c>
      <c r="P477" s="45">
        <v>0</v>
      </c>
      <c r="Q477" s="45">
        <v>0</v>
      </c>
      <c r="R477" s="45">
        <f t="shared" si="65"/>
        <v>54931589.169848204</v>
      </c>
      <c r="S477" s="292">
        <f t="shared" si="66"/>
        <v>24959.827867070246</v>
      </c>
      <c r="T477" s="297">
        <v>29534.590000000004</v>
      </c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</row>
    <row r="478" spans="1:124" ht="13.5" customHeight="1" x14ac:dyDescent="0.2">
      <c r="A478" s="157">
        <f t="shared" si="67"/>
        <v>6</v>
      </c>
      <c r="B478" s="523" t="s">
        <v>1569</v>
      </c>
      <c r="C478" s="523" t="s">
        <v>1570</v>
      </c>
      <c r="D478" s="376" t="s">
        <v>1260</v>
      </c>
      <c r="E478" s="361" t="s">
        <v>57</v>
      </c>
      <c r="F478" s="370"/>
      <c r="G478" s="157" t="s">
        <v>114</v>
      </c>
      <c r="H478" s="379" t="s">
        <v>104</v>
      </c>
      <c r="I478" s="157">
        <v>3</v>
      </c>
      <c r="J478" s="157">
        <v>2</v>
      </c>
      <c r="K478" s="102">
        <v>1848.98</v>
      </c>
      <c r="L478" s="102">
        <v>1724.57</v>
      </c>
      <c r="M478" s="102">
        <v>1468.15</v>
      </c>
      <c r="N478" s="98">
        <v>19</v>
      </c>
      <c r="O478" s="308">
        <v>44512901.172333181</v>
      </c>
      <c r="P478" s="45">
        <v>0</v>
      </c>
      <c r="Q478" s="45">
        <v>0</v>
      </c>
      <c r="R478" s="45">
        <f t="shared" si="65"/>
        <v>44512901.172333181</v>
      </c>
      <c r="S478" s="297">
        <f t="shared" si="66"/>
        <v>25811.014439734648</v>
      </c>
      <c r="T478" s="297">
        <v>29534.590000000004</v>
      </c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</row>
    <row r="479" spans="1:124" ht="13.5" customHeight="1" x14ac:dyDescent="0.2">
      <c r="A479" s="157">
        <f t="shared" si="67"/>
        <v>7</v>
      </c>
      <c r="B479" s="523" t="s">
        <v>1571</v>
      </c>
      <c r="C479" s="523" t="s">
        <v>1572</v>
      </c>
      <c r="D479" s="376" t="s">
        <v>1260</v>
      </c>
      <c r="E479" s="361" t="s">
        <v>55</v>
      </c>
      <c r="F479" s="370"/>
      <c r="G479" s="157" t="s">
        <v>114</v>
      </c>
      <c r="H479" s="379" t="s">
        <v>104</v>
      </c>
      <c r="I479" s="157">
        <v>4</v>
      </c>
      <c r="J479" s="157">
        <v>2</v>
      </c>
      <c r="K479" s="102">
        <v>2342.3000000000002</v>
      </c>
      <c r="L479" s="102">
        <v>1826.14</v>
      </c>
      <c r="M479" s="102">
        <v>1231.6400000000001</v>
      </c>
      <c r="N479" s="98">
        <v>90</v>
      </c>
      <c r="O479" s="308">
        <v>46322430.828408435</v>
      </c>
      <c r="P479" s="45">
        <v>0</v>
      </c>
      <c r="Q479" s="45">
        <v>0</v>
      </c>
      <c r="R479" s="45">
        <f t="shared" si="65"/>
        <v>46322430.828408435</v>
      </c>
      <c r="S479" s="292">
        <f t="shared" si="66"/>
        <v>25366.308622782719</v>
      </c>
      <c r="T479" s="292">
        <v>35953.93</v>
      </c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</row>
    <row r="480" spans="1:124" ht="13.5" customHeight="1" x14ac:dyDescent="0.2">
      <c r="A480" s="157">
        <f t="shared" si="67"/>
        <v>8</v>
      </c>
      <c r="B480" s="523" t="s">
        <v>1573</v>
      </c>
      <c r="C480" s="523" t="s">
        <v>1574</v>
      </c>
      <c r="D480" s="376" t="s">
        <v>1260</v>
      </c>
      <c r="E480" s="361" t="s">
        <v>55</v>
      </c>
      <c r="F480" s="370"/>
      <c r="G480" s="157" t="s">
        <v>114</v>
      </c>
      <c r="H480" s="379" t="s">
        <v>104</v>
      </c>
      <c r="I480" s="157">
        <v>4</v>
      </c>
      <c r="J480" s="157">
        <v>2</v>
      </c>
      <c r="K480" s="102">
        <v>1869.8</v>
      </c>
      <c r="L480" s="102">
        <v>1759.4</v>
      </c>
      <c r="M480" s="102">
        <v>1398.78</v>
      </c>
      <c r="N480" s="98">
        <v>35</v>
      </c>
      <c r="O480" s="308">
        <v>45538442.990495607</v>
      </c>
      <c r="P480" s="45">
        <v>0</v>
      </c>
      <c r="Q480" s="45">
        <v>0</v>
      </c>
      <c r="R480" s="45">
        <f t="shared" si="65"/>
        <v>45538442.990495607</v>
      </c>
      <c r="S480" s="297">
        <f t="shared" si="66"/>
        <v>25882.939064735481</v>
      </c>
      <c r="T480" s="292">
        <v>29534.590000000004</v>
      </c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</row>
    <row r="481" spans="1:124" ht="13.5" customHeight="1" x14ac:dyDescent="0.2">
      <c r="A481" s="157">
        <f t="shared" si="67"/>
        <v>9</v>
      </c>
      <c r="B481" s="99" t="s">
        <v>1575</v>
      </c>
      <c r="C481" s="99" t="s">
        <v>1576</v>
      </c>
      <c r="D481" s="157" t="s">
        <v>1231</v>
      </c>
      <c r="E481" s="52">
        <v>1960</v>
      </c>
      <c r="F481" s="52"/>
      <c r="G481" s="157" t="s">
        <v>114</v>
      </c>
      <c r="H481" s="157" t="s">
        <v>104</v>
      </c>
      <c r="I481" s="157">
        <v>3</v>
      </c>
      <c r="J481" s="157">
        <v>2</v>
      </c>
      <c r="K481" s="102">
        <v>1032.2</v>
      </c>
      <c r="L481" s="102">
        <v>954</v>
      </c>
      <c r="M481" s="102">
        <v>954</v>
      </c>
      <c r="N481" s="98">
        <v>29</v>
      </c>
      <c r="O481" s="308">
        <v>26770520.310596004</v>
      </c>
      <c r="P481" s="45">
        <v>0</v>
      </c>
      <c r="Q481" s="45">
        <v>0</v>
      </c>
      <c r="R481" s="45">
        <f t="shared" si="65"/>
        <v>26770520.310596004</v>
      </c>
      <c r="S481" s="297">
        <v>29534.590000000004</v>
      </c>
      <c r="T481" s="297">
        <v>29534.590000000004</v>
      </c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</row>
    <row r="482" spans="1:124" ht="13.5" customHeight="1" x14ac:dyDescent="0.2">
      <c r="A482" s="157">
        <f t="shared" si="67"/>
        <v>10</v>
      </c>
      <c r="B482" s="99" t="s">
        <v>1577</v>
      </c>
      <c r="C482" s="99" t="s">
        <v>1578</v>
      </c>
      <c r="D482" s="157" t="s">
        <v>1231</v>
      </c>
      <c r="E482" s="52">
        <v>1960</v>
      </c>
      <c r="F482" s="52"/>
      <c r="G482" s="157" t="s">
        <v>114</v>
      </c>
      <c r="H482" s="157" t="s">
        <v>104</v>
      </c>
      <c r="I482" s="157">
        <v>4</v>
      </c>
      <c r="J482" s="157">
        <v>2</v>
      </c>
      <c r="K482" s="102">
        <v>1293</v>
      </c>
      <c r="L482" s="102">
        <v>1187.4000000000001</v>
      </c>
      <c r="M482" s="102">
        <v>1079.6400000000001</v>
      </c>
      <c r="N482" s="98">
        <v>26</v>
      </c>
      <c r="O482" s="308">
        <v>31959974.3515676</v>
      </c>
      <c r="P482" s="45">
        <v>0</v>
      </c>
      <c r="Q482" s="45">
        <v>0</v>
      </c>
      <c r="R482" s="45">
        <f t="shared" si="65"/>
        <v>31959974.3515676</v>
      </c>
      <c r="S482" s="292">
        <v>29534.590000000004</v>
      </c>
      <c r="T482" s="292">
        <v>29534.590000000004</v>
      </c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</row>
    <row r="483" spans="1:124" ht="13.5" customHeight="1" x14ac:dyDescent="0.2">
      <c r="A483" s="157">
        <f t="shared" si="67"/>
        <v>11</v>
      </c>
      <c r="B483" s="99" t="s">
        <v>1579</v>
      </c>
      <c r="C483" s="99" t="s">
        <v>1580</v>
      </c>
      <c r="D483" s="157" t="s">
        <v>1231</v>
      </c>
      <c r="E483" s="52">
        <v>1961</v>
      </c>
      <c r="F483" s="370"/>
      <c r="G483" s="157" t="s">
        <v>114</v>
      </c>
      <c r="H483" s="157" t="s">
        <v>104</v>
      </c>
      <c r="I483" s="157">
        <v>4</v>
      </c>
      <c r="J483" s="157">
        <v>2</v>
      </c>
      <c r="K483" s="102">
        <v>1526.6</v>
      </c>
      <c r="L483" s="102">
        <v>1269.8</v>
      </c>
      <c r="M483" s="102">
        <v>1269.8</v>
      </c>
      <c r="N483" s="98">
        <v>38</v>
      </c>
      <c r="O483" s="308">
        <v>42032639.509543195</v>
      </c>
      <c r="P483" s="45">
        <v>0</v>
      </c>
      <c r="Q483" s="45">
        <v>0</v>
      </c>
      <c r="R483" s="45">
        <f t="shared" si="65"/>
        <v>42032639.509543195</v>
      </c>
      <c r="S483" s="297">
        <f>R483/L483</f>
        <v>33101.779421596468</v>
      </c>
      <c r="T483" s="292">
        <v>35953.93</v>
      </c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</row>
    <row r="484" spans="1:124" ht="13.5" customHeight="1" x14ac:dyDescent="0.2">
      <c r="A484" s="157">
        <f t="shared" si="67"/>
        <v>12</v>
      </c>
      <c r="B484" s="99" t="s">
        <v>1581</v>
      </c>
      <c r="C484" s="99" t="s">
        <v>1582</v>
      </c>
      <c r="D484" s="157" t="s">
        <v>1231</v>
      </c>
      <c r="E484" s="52">
        <v>1964</v>
      </c>
      <c r="F484" s="370"/>
      <c r="G484" s="157" t="s">
        <v>114</v>
      </c>
      <c r="H484" s="157" t="s">
        <v>104</v>
      </c>
      <c r="I484" s="157">
        <v>4</v>
      </c>
      <c r="J484" s="157">
        <v>2</v>
      </c>
      <c r="K484" s="102">
        <v>1500.45</v>
      </c>
      <c r="L484" s="102">
        <v>1255</v>
      </c>
      <c r="M484" s="102">
        <v>1252.76</v>
      </c>
      <c r="N484" s="98">
        <v>33</v>
      </c>
      <c r="O484" s="308">
        <v>42415541.238819994</v>
      </c>
      <c r="P484" s="45">
        <v>0</v>
      </c>
      <c r="Q484" s="45">
        <v>0</v>
      </c>
      <c r="R484" s="45">
        <f t="shared" si="65"/>
        <v>42415541.238819994</v>
      </c>
      <c r="S484" s="297">
        <f>R484/L484</f>
        <v>33797.244014996009</v>
      </c>
      <c r="T484" s="292">
        <v>35953.93</v>
      </c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</row>
    <row r="485" spans="1:124" ht="13.5" customHeight="1" x14ac:dyDescent="0.2">
      <c r="A485" s="157">
        <f t="shared" si="67"/>
        <v>13</v>
      </c>
      <c r="B485" s="99" t="s">
        <v>1583</v>
      </c>
      <c r="C485" s="99" t="s">
        <v>1584</v>
      </c>
      <c r="D485" s="157" t="s">
        <v>1231</v>
      </c>
      <c r="E485" s="311">
        <v>1963</v>
      </c>
      <c r="F485" s="370"/>
      <c r="G485" s="157" t="s">
        <v>114</v>
      </c>
      <c r="H485" s="157" t="s">
        <v>104</v>
      </c>
      <c r="I485" s="157">
        <v>4</v>
      </c>
      <c r="J485" s="157">
        <v>2</v>
      </c>
      <c r="K485" s="102">
        <v>1579</v>
      </c>
      <c r="L485" s="102">
        <v>1428.7</v>
      </c>
      <c r="M485" s="102">
        <v>1428.7</v>
      </c>
      <c r="N485" s="98">
        <v>42</v>
      </c>
      <c r="O485" s="308">
        <v>38167771.382173799</v>
      </c>
      <c r="P485" s="312">
        <v>0</v>
      </c>
      <c r="Q485" s="312">
        <v>0</v>
      </c>
      <c r="R485" s="45">
        <f t="shared" si="65"/>
        <v>38167771.382173799</v>
      </c>
      <c r="S485" s="292">
        <v>29534.590000000004</v>
      </c>
      <c r="T485" s="292">
        <v>29534.590000000004</v>
      </c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</row>
    <row r="486" spans="1:124" x14ac:dyDescent="0.2">
      <c r="A486" s="157">
        <f t="shared" si="67"/>
        <v>14</v>
      </c>
      <c r="B486" s="99" t="s">
        <v>1585</v>
      </c>
      <c r="C486" s="99" t="s">
        <v>1586</v>
      </c>
      <c r="D486" s="157" t="s">
        <v>1231</v>
      </c>
      <c r="E486" s="52">
        <v>1963</v>
      </c>
      <c r="F486" s="370"/>
      <c r="G486" s="157" t="s">
        <v>114</v>
      </c>
      <c r="H486" s="157" t="s">
        <v>104</v>
      </c>
      <c r="I486" s="157">
        <v>5</v>
      </c>
      <c r="J486" s="157">
        <v>4</v>
      </c>
      <c r="K486" s="102">
        <v>3458.2</v>
      </c>
      <c r="L486" s="102">
        <v>3244</v>
      </c>
      <c r="M486" s="102">
        <v>0</v>
      </c>
      <c r="N486" s="98">
        <v>81</v>
      </c>
      <c r="O486" s="308">
        <v>73024909.855231151</v>
      </c>
      <c r="P486" s="45">
        <v>0</v>
      </c>
      <c r="Q486" s="45">
        <v>0</v>
      </c>
      <c r="R486" s="45">
        <f t="shared" si="65"/>
        <v>73024909.855231151</v>
      </c>
      <c r="S486" s="292">
        <f>R486/L486</f>
        <v>22510.761361045363</v>
      </c>
      <c r="T486" s="297">
        <v>35953.93</v>
      </c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</row>
    <row r="487" spans="1:124" x14ac:dyDescent="0.2">
      <c r="A487" s="157">
        <f t="shared" si="67"/>
        <v>15</v>
      </c>
      <c r="B487" s="99" t="s">
        <v>1587</v>
      </c>
      <c r="C487" s="99" t="s">
        <v>1588</v>
      </c>
      <c r="D487" s="157" t="s">
        <v>175</v>
      </c>
      <c r="E487" s="52">
        <v>1948</v>
      </c>
      <c r="F487" s="370" t="s">
        <v>1675</v>
      </c>
      <c r="G487" s="157" t="s">
        <v>114</v>
      </c>
      <c r="H487" s="355" t="s">
        <v>104</v>
      </c>
      <c r="I487" s="355">
        <v>5</v>
      </c>
      <c r="J487" s="355">
        <v>3</v>
      </c>
      <c r="K487" s="355">
        <v>2144.3000000000002</v>
      </c>
      <c r="L487" s="355">
        <v>1944.3</v>
      </c>
      <c r="M487" s="355"/>
      <c r="N487" s="355">
        <v>30</v>
      </c>
      <c r="O487" s="308">
        <v>28373102.79559638</v>
      </c>
      <c r="P487" s="45">
        <v>0</v>
      </c>
      <c r="Q487" s="45">
        <v>0</v>
      </c>
      <c r="R487" s="45">
        <f t="shared" si="65"/>
        <v>28373102.79559638</v>
      </c>
      <c r="S487" s="292">
        <f>R487/L487</f>
        <v>14592.9654866</v>
      </c>
      <c r="T487" s="292">
        <v>35953.93</v>
      </c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</row>
    <row r="488" spans="1:124" x14ac:dyDescent="0.2">
      <c r="A488" s="157">
        <f t="shared" si="67"/>
        <v>16</v>
      </c>
      <c r="B488" s="99" t="s">
        <v>1589</v>
      </c>
      <c r="C488" s="99" t="s">
        <v>1590</v>
      </c>
      <c r="D488" s="157" t="s">
        <v>175</v>
      </c>
      <c r="E488" s="52">
        <v>1953</v>
      </c>
      <c r="F488" s="370"/>
      <c r="G488" s="157" t="s">
        <v>114</v>
      </c>
      <c r="H488" s="355" t="s">
        <v>104</v>
      </c>
      <c r="I488" s="355">
        <v>2</v>
      </c>
      <c r="J488" s="355">
        <v>1</v>
      </c>
      <c r="K488" s="355">
        <v>383.2</v>
      </c>
      <c r="L488" s="355">
        <v>349.5</v>
      </c>
      <c r="M488" s="355">
        <v>0</v>
      </c>
      <c r="N488" s="355">
        <v>8</v>
      </c>
      <c r="O488" s="308">
        <v>9087265.0607999992</v>
      </c>
      <c r="P488" s="45">
        <v>0</v>
      </c>
      <c r="Q488" s="45">
        <v>0</v>
      </c>
      <c r="R488" s="45">
        <f t="shared" si="65"/>
        <v>9087265.0607999992</v>
      </c>
      <c r="S488" s="292">
        <f>R488/L488</f>
        <v>26000.758399999999</v>
      </c>
      <c r="T488" s="292">
        <v>40754.379999999997</v>
      </c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</row>
    <row r="489" spans="1:124" x14ac:dyDescent="0.2">
      <c r="A489" s="157">
        <f t="shared" si="67"/>
        <v>17</v>
      </c>
      <c r="B489" s="99" t="s">
        <v>1591</v>
      </c>
      <c r="C489" s="99" t="s">
        <v>1592</v>
      </c>
      <c r="D489" s="157" t="s">
        <v>175</v>
      </c>
      <c r="E489" s="52">
        <v>1966</v>
      </c>
      <c r="F489" s="370"/>
      <c r="G489" s="157" t="s">
        <v>114</v>
      </c>
      <c r="H489" s="355" t="s">
        <v>104</v>
      </c>
      <c r="I489" s="355">
        <v>4</v>
      </c>
      <c r="J489" s="355">
        <v>2</v>
      </c>
      <c r="K489" s="355">
        <v>1449.4</v>
      </c>
      <c r="L489" s="355">
        <v>1339</v>
      </c>
      <c r="M489" s="355">
        <v>1317.41</v>
      </c>
      <c r="N489" s="355">
        <v>33</v>
      </c>
      <c r="O489" s="308">
        <v>40341967.590574004</v>
      </c>
      <c r="P489" s="45">
        <v>0</v>
      </c>
      <c r="Q489" s="45">
        <v>0</v>
      </c>
      <c r="R489" s="45">
        <f t="shared" si="65"/>
        <v>40341967.590574004</v>
      </c>
      <c r="S489" s="292">
        <f>R489/L489</f>
        <v>30128.429866000002</v>
      </c>
      <c r="T489" s="292">
        <v>29534.590000000004</v>
      </c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</row>
    <row r="490" spans="1:124" x14ac:dyDescent="0.2">
      <c r="A490" s="157">
        <f t="shared" si="67"/>
        <v>18</v>
      </c>
      <c r="B490" s="99" t="s">
        <v>1198</v>
      </c>
      <c r="C490" s="99" t="s">
        <v>1199</v>
      </c>
      <c r="D490" s="157" t="s">
        <v>175</v>
      </c>
      <c r="E490" s="52">
        <v>1952</v>
      </c>
      <c r="F490" s="370" t="s">
        <v>1675</v>
      </c>
      <c r="G490" s="157" t="s">
        <v>114</v>
      </c>
      <c r="H490" s="355" t="s">
        <v>104</v>
      </c>
      <c r="I490" s="355">
        <v>4</v>
      </c>
      <c r="J490" s="355">
        <v>3</v>
      </c>
      <c r="K490" s="355">
        <v>2200</v>
      </c>
      <c r="L490" s="355">
        <v>1964</v>
      </c>
      <c r="M490" s="355">
        <v>0</v>
      </c>
      <c r="N490" s="355">
        <v>26</v>
      </c>
      <c r="O490" s="308">
        <v>56330083.550680004</v>
      </c>
      <c r="P490" s="45">
        <v>0</v>
      </c>
      <c r="Q490" s="45">
        <v>0</v>
      </c>
      <c r="R490" s="45">
        <v>70184847.652040005</v>
      </c>
      <c r="S490" s="292">
        <v>35735.665810610997</v>
      </c>
      <c r="T490" s="292">
        <v>35854.509999999995</v>
      </c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</row>
    <row r="491" spans="1:124" x14ac:dyDescent="0.2">
      <c r="A491" s="157">
        <f t="shared" si="67"/>
        <v>19</v>
      </c>
      <c r="B491" s="99" t="s">
        <v>1202</v>
      </c>
      <c r="C491" s="99" t="s">
        <v>1203</v>
      </c>
      <c r="D491" s="157" t="s">
        <v>175</v>
      </c>
      <c r="E491" s="52">
        <v>1961</v>
      </c>
      <c r="F491" s="370" t="s">
        <v>1675</v>
      </c>
      <c r="G491" s="157" t="s">
        <v>114</v>
      </c>
      <c r="H491" s="353" t="s">
        <v>104</v>
      </c>
      <c r="I491" s="353">
        <v>3</v>
      </c>
      <c r="J491" s="79">
        <v>2</v>
      </c>
      <c r="K491" s="45">
        <v>1103</v>
      </c>
      <c r="L491" s="45">
        <v>953.1</v>
      </c>
      <c r="M491" s="45">
        <v>0</v>
      </c>
      <c r="N491" s="85">
        <v>24</v>
      </c>
      <c r="O491" s="292">
        <v>21009291.5473346</v>
      </c>
      <c r="P491" s="45">
        <v>0</v>
      </c>
      <c r="Q491" s="45">
        <v>0</v>
      </c>
      <c r="R491" s="45">
        <v>36494072.567427807</v>
      </c>
      <c r="S491" s="292">
        <v>38289.867345953004</v>
      </c>
      <c r="T491" s="292">
        <v>39373.880000000005</v>
      </c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</row>
    <row r="492" spans="1:124" x14ac:dyDescent="0.2">
      <c r="A492" s="157">
        <f t="shared" si="67"/>
        <v>20</v>
      </c>
      <c r="B492" s="99" t="s">
        <v>1593</v>
      </c>
      <c r="C492" s="99" t="s">
        <v>1594</v>
      </c>
      <c r="D492" s="157" t="s">
        <v>175</v>
      </c>
      <c r="E492" s="52">
        <v>1956</v>
      </c>
      <c r="F492" s="370" t="s">
        <v>1675</v>
      </c>
      <c r="G492" s="157" t="s">
        <v>114</v>
      </c>
      <c r="H492" s="355" t="s">
        <v>104</v>
      </c>
      <c r="I492" s="355">
        <v>4</v>
      </c>
      <c r="J492" s="355">
        <v>3</v>
      </c>
      <c r="K492" s="355">
        <v>2392.54</v>
      </c>
      <c r="L492" s="355">
        <v>2277</v>
      </c>
      <c r="M492" s="355"/>
      <c r="N492" s="355">
        <v>73</v>
      </c>
      <c r="O492" s="308">
        <v>33228182.412988193</v>
      </c>
      <c r="P492" s="45">
        <v>0</v>
      </c>
      <c r="Q492" s="45">
        <v>0</v>
      </c>
      <c r="R492" s="45">
        <f>O492</f>
        <v>33228182.412988193</v>
      </c>
      <c r="S492" s="292">
        <f>R492/L492</f>
        <v>14592.965486599996</v>
      </c>
      <c r="T492" s="292">
        <v>35953.93</v>
      </c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</row>
    <row r="493" spans="1:124" x14ac:dyDescent="0.2">
      <c r="A493" s="157">
        <f t="shared" si="67"/>
        <v>21</v>
      </c>
      <c r="B493" s="99" t="s">
        <v>1595</v>
      </c>
      <c r="C493" s="99" t="s">
        <v>1596</v>
      </c>
      <c r="D493" s="157" t="s">
        <v>175</v>
      </c>
      <c r="E493" s="52">
        <v>1954</v>
      </c>
      <c r="F493" s="370"/>
      <c r="G493" s="157" t="s">
        <v>114</v>
      </c>
      <c r="H493" s="355" t="s">
        <v>104</v>
      </c>
      <c r="I493" s="355">
        <v>2</v>
      </c>
      <c r="J493" s="355">
        <v>2</v>
      </c>
      <c r="K493" s="355">
        <v>733.4</v>
      </c>
      <c r="L493" s="355">
        <v>666</v>
      </c>
      <c r="M493" s="355">
        <v>666</v>
      </c>
      <c r="N493" s="355">
        <v>12</v>
      </c>
      <c r="O493" s="308">
        <v>17316505.0944</v>
      </c>
      <c r="P493" s="45">
        <v>0</v>
      </c>
      <c r="Q493" s="45">
        <v>0</v>
      </c>
      <c r="R493" s="45">
        <f>O493</f>
        <v>17316505.0944</v>
      </c>
      <c r="S493" s="292">
        <f>R493/L493</f>
        <v>26000.758399999999</v>
      </c>
      <c r="T493" s="292">
        <v>40754.379999999997</v>
      </c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</row>
    <row r="494" spans="1:124" x14ac:dyDescent="0.2">
      <c r="A494" s="157">
        <f t="shared" si="67"/>
        <v>22</v>
      </c>
      <c r="B494" s="99" t="s">
        <v>1200</v>
      </c>
      <c r="C494" s="99" t="s">
        <v>1201</v>
      </c>
      <c r="D494" s="157" t="s">
        <v>175</v>
      </c>
      <c r="E494" s="52">
        <v>1939</v>
      </c>
      <c r="F494" s="370"/>
      <c r="G494" s="157" t="s">
        <v>114</v>
      </c>
      <c r="H494" s="355" t="s">
        <v>104</v>
      </c>
      <c r="I494" s="355">
        <v>4</v>
      </c>
      <c r="J494" s="355">
        <v>5</v>
      </c>
      <c r="K494" s="355">
        <v>3145</v>
      </c>
      <c r="L494" s="355">
        <v>2844.2</v>
      </c>
      <c r="M494" s="355">
        <v>0</v>
      </c>
      <c r="N494" s="355">
        <v>30</v>
      </c>
      <c r="O494" s="308">
        <v>57712152.476370789</v>
      </c>
      <c r="P494" s="45">
        <v>0</v>
      </c>
      <c r="Q494" s="45">
        <v>0</v>
      </c>
      <c r="R494" s="45">
        <v>83725768.520797193</v>
      </c>
      <c r="S494" s="292">
        <v>29437.370269600309</v>
      </c>
      <c r="T494" s="292">
        <v>29534.590000000004</v>
      </c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</row>
    <row r="495" spans="1:124" x14ac:dyDescent="0.2">
      <c r="A495" s="355">
        <v>23</v>
      </c>
      <c r="B495" s="99" t="s">
        <v>1597</v>
      </c>
      <c r="C495" s="99" t="s">
        <v>1598</v>
      </c>
      <c r="D495" s="355" t="s">
        <v>175</v>
      </c>
      <c r="E495" s="354">
        <v>1954</v>
      </c>
      <c r="F495" s="370"/>
      <c r="G495" s="355" t="s">
        <v>114</v>
      </c>
      <c r="H495" s="355" t="s">
        <v>104</v>
      </c>
      <c r="I495" s="355">
        <v>2</v>
      </c>
      <c r="J495" s="355">
        <v>2</v>
      </c>
      <c r="K495" s="355">
        <v>739.5</v>
      </c>
      <c r="L495" s="355">
        <v>673.2</v>
      </c>
      <c r="M495" s="355">
        <v>673.2</v>
      </c>
      <c r="N495" s="355">
        <v>12</v>
      </c>
      <c r="O495" s="308">
        <v>17503710.554880001</v>
      </c>
      <c r="P495" s="45">
        <v>0</v>
      </c>
      <c r="Q495" s="45">
        <v>0</v>
      </c>
      <c r="R495" s="45">
        <f>O495</f>
        <v>17503710.554880001</v>
      </c>
      <c r="S495" s="292">
        <f>R495/L495</f>
        <v>26000.758399999999</v>
      </c>
      <c r="T495" s="292">
        <v>40754.379999999997</v>
      </c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</row>
    <row r="496" spans="1:124" x14ac:dyDescent="0.2">
      <c r="A496" s="355">
        <v>24</v>
      </c>
      <c r="B496" s="99" t="s">
        <v>1599</v>
      </c>
      <c r="C496" s="99" t="s">
        <v>1600</v>
      </c>
      <c r="D496" s="355" t="s">
        <v>175</v>
      </c>
      <c r="E496" s="354">
        <v>1954</v>
      </c>
      <c r="F496" s="354"/>
      <c r="G496" s="355" t="s">
        <v>114</v>
      </c>
      <c r="H496" s="355" t="s">
        <v>104</v>
      </c>
      <c r="I496" s="355">
        <v>2</v>
      </c>
      <c r="J496" s="355">
        <v>2</v>
      </c>
      <c r="K496" s="355">
        <v>677.8</v>
      </c>
      <c r="L496" s="355">
        <v>675.8</v>
      </c>
      <c r="M496" s="355">
        <v>0</v>
      </c>
      <c r="N496" s="355">
        <v>12</v>
      </c>
      <c r="O496" s="308">
        <v>17571312.526720002</v>
      </c>
      <c r="P496" s="45">
        <v>0</v>
      </c>
      <c r="Q496" s="45">
        <v>0</v>
      </c>
      <c r="R496" s="45">
        <f>O496</f>
        <v>17571312.526720002</v>
      </c>
      <c r="S496" s="292">
        <f>R496/L496</f>
        <v>26000.758400000006</v>
      </c>
      <c r="T496" s="292">
        <v>40754.379999999997</v>
      </c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</row>
    <row r="497" spans="1:124" s="47" customFormat="1" ht="12.75" customHeight="1" x14ac:dyDescent="0.2">
      <c r="A497" s="237"/>
      <c r="B497" s="250"/>
      <c r="C497" s="237"/>
      <c r="D497" s="237"/>
      <c r="E497" s="125"/>
      <c r="F497" s="261"/>
      <c r="G497" s="125"/>
      <c r="H497" s="128"/>
      <c r="I497" s="125"/>
      <c r="J497" s="130"/>
      <c r="K497" s="132"/>
      <c r="L497" s="132"/>
      <c r="M497" s="132"/>
      <c r="N497" s="132"/>
      <c r="O497" s="274"/>
      <c r="P497" s="250"/>
      <c r="Q497" s="250"/>
      <c r="R497" s="250"/>
      <c r="S497" s="250"/>
      <c r="T497" s="250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259"/>
      <c r="AW497" s="259"/>
      <c r="AX497" s="259"/>
      <c r="AY497" s="259"/>
      <c r="AZ497" s="259"/>
      <c r="BA497" s="259"/>
      <c r="BB497" s="259"/>
      <c r="BC497" s="259"/>
      <c r="BD497" s="259"/>
      <c r="BE497" s="259"/>
      <c r="BF497" s="259"/>
      <c r="BG497" s="259"/>
      <c r="BH497" s="259"/>
      <c r="BI497" s="259"/>
      <c r="BJ497" s="259"/>
      <c r="BK497" s="259"/>
      <c r="BL497" s="259"/>
      <c r="BM497" s="259"/>
      <c r="BN497" s="259"/>
      <c r="BO497" s="259"/>
      <c r="BP497" s="259"/>
      <c r="BQ497" s="259"/>
      <c r="BR497" s="259"/>
      <c r="BS497" s="259"/>
      <c r="BT497" s="259"/>
      <c r="BU497" s="259"/>
      <c r="BV497" s="259"/>
      <c r="BW497" s="259"/>
      <c r="BX497" s="259"/>
      <c r="BY497" s="259"/>
      <c r="BZ497" s="259"/>
      <c r="CA497" s="259"/>
      <c r="CB497" s="259"/>
      <c r="CC497" s="259"/>
      <c r="CD497" s="259"/>
      <c r="CE497" s="259"/>
      <c r="CF497" s="259"/>
      <c r="CG497" s="259"/>
      <c r="CH497" s="259"/>
      <c r="CI497" s="259"/>
      <c r="CJ497" s="259"/>
      <c r="CK497" s="259"/>
      <c r="CL497" s="259"/>
      <c r="CM497" s="259"/>
      <c r="CN497" s="259"/>
      <c r="CO497" s="259"/>
      <c r="CP497" s="259"/>
      <c r="CQ497" s="259"/>
      <c r="CR497" s="259"/>
      <c r="CS497" s="259"/>
      <c r="CT497" s="259"/>
      <c r="CU497" s="259"/>
      <c r="CV497" s="259"/>
      <c r="CW497" s="259"/>
      <c r="CX497" s="259"/>
      <c r="CY497" s="259"/>
      <c r="CZ497" s="259"/>
      <c r="DA497" s="259"/>
      <c r="DB497" s="259"/>
      <c r="DC497" s="259"/>
      <c r="DD497" s="259"/>
      <c r="DE497" s="259"/>
      <c r="DF497" s="259"/>
      <c r="DG497" s="259"/>
      <c r="DH497" s="259"/>
      <c r="DI497" s="259"/>
      <c r="DJ497" s="259"/>
      <c r="DK497" s="259"/>
      <c r="DL497" s="259"/>
      <c r="DM497" s="259"/>
      <c r="DN497" s="259"/>
      <c r="DO497" s="259"/>
      <c r="DP497" s="259"/>
      <c r="DQ497" s="259"/>
      <c r="DR497" s="259"/>
      <c r="DS497" s="259"/>
      <c r="DT497" s="259"/>
    </row>
    <row r="498" spans="1:124" s="47" customFormat="1" ht="12.75" customHeight="1" x14ac:dyDescent="0.2">
      <c r="A498" s="373">
        <v>1</v>
      </c>
      <c r="B498" s="433" t="s">
        <v>1792</v>
      </c>
      <c r="C498" s="432" t="s">
        <v>1793</v>
      </c>
      <c r="D498" s="435" t="s">
        <v>168</v>
      </c>
      <c r="E498" s="432">
        <v>1964</v>
      </c>
      <c r="F498" s="513" t="s">
        <v>1675</v>
      </c>
      <c r="G498" s="514" t="s">
        <v>114</v>
      </c>
      <c r="H498" s="101" t="s">
        <v>104</v>
      </c>
      <c r="I498" s="435">
        <v>4</v>
      </c>
      <c r="J498" s="436">
        <v>2</v>
      </c>
      <c r="K498" s="437">
        <v>1533.1</v>
      </c>
      <c r="L498" s="437">
        <v>1333.1</v>
      </c>
      <c r="M498" s="336">
        <v>0</v>
      </c>
      <c r="N498" s="435">
        <v>68</v>
      </c>
      <c r="O498" s="150">
        <v>21821136.011950236</v>
      </c>
      <c r="P498" s="29">
        <v>0</v>
      </c>
      <c r="Q498" s="29">
        <v>0</v>
      </c>
      <c r="R498" s="29">
        <f t="shared" ref="R498" si="68">O498</f>
        <v>21821136.011950236</v>
      </c>
      <c r="S498" s="150">
        <f t="shared" ref="S498" si="69">O498/L498</f>
        <v>16368.71653435619</v>
      </c>
      <c r="T498" s="292">
        <v>24228.141892088181</v>
      </c>
      <c r="U498" s="512"/>
      <c r="V498" s="512"/>
      <c r="W498" s="512"/>
      <c r="X498" s="512"/>
      <c r="Y498" s="512"/>
      <c r="Z498" s="512"/>
      <c r="AA498" s="512"/>
      <c r="AB498" s="512"/>
      <c r="AC498" s="512"/>
      <c r="AD498" s="512"/>
      <c r="AE498" s="512"/>
      <c r="AF498" s="512"/>
      <c r="AG498" s="512"/>
      <c r="AH498" s="512"/>
      <c r="AI498" s="512"/>
      <c r="AJ498" s="512"/>
      <c r="AK498" s="512"/>
      <c r="AL498" s="512"/>
      <c r="AM498" s="512"/>
      <c r="AN498" s="512"/>
      <c r="AO498" s="512"/>
      <c r="AP498" s="512"/>
      <c r="AQ498" s="512"/>
      <c r="AR498" s="512"/>
      <c r="AS498" s="512"/>
      <c r="AT498" s="512"/>
      <c r="AU498" s="512"/>
      <c r="AV498" s="259"/>
      <c r="AW498" s="259"/>
      <c r="AX498" s="259"/>
      <c r="AY498" s="259"/>
      <c r="AZ498" s="259"/>
      <c r="BA498" s="259"/>
      <c r="BB498" s="259"/>
      <c r="BC498" s="259"/>
      <c r="BD498" s="259"/>
      <c r="BE498" s="259"/>
      <c r="BF498" s="259"/>
      <c r="BG498" s="259"/>
      <c r="BH498" s="259"/>
      <c r="BI498" s="259"/>
      <c r="BJ498" s="259"/>
      <c r="BK498" s="259"/>
      <c r="BL498" s="259"/>
      <c r="BM498" s="259"/>
      <c r="BN498" s="259"/>
      <c r="BO498" s="259"/>
      <c r="BP498" s="259"/>
      <c r="BQ498" s="259"/>
      <c r="BR498" s="259"/>
      <c r="BS498" s="259"/>
      <c r="BT498" s="259"/>
      <c r="BU498" s="259"/>
      <c r="BV498" s="259"/>
      <c r="BW498" s="259"/>
      <c r="BX498" s="259"/>
      <c r="BY498" s="259"/>
      <c r="BZ498" s="259"/>
      <c r="CA498" s="259"/>
      <c r="CB498" s="259"/>
      <c r="CC498" s="259"/>
      <c r="CD498" s="259"/>
      <c r="CE498" s="259"/>
      <c r="CF498" s="259"/>
      <c r="CG498" s="259"/>
      <c r="CH498" s="259"/>
      <c r="CI498" s="259"/>
      <c r="CJ498" s="259"/>
      <c r="CK498" s="259"/>
      <c r="CL498" s="259"/>
      <c r="CM498" s="259"/>
      <c r="CN498" s="259"/>
      <c r="CO498" s="259"/>
      <c r="CP498" s="259"/>
      <c r="CQ498" s="259"/>
      <c r="CR498" s="259"/>
      <c r="CS498" s="259"/>
      <c r="CT498" s="259"/>
      <c r="CU498" s="259"/>
      <c r="CV498" s="259"/>
      <c r="CW498" s="259"/>
      <c r="CX498" s="259"/>
      <c r="CY498" s="259"/>
      <c r="CZ498" s="259"/>
      <c r="DA498" s="259"/>
      <c r="DB498" s="259"/>
      <c r="DC498" s="259"/>
      <c r="DD498" s="259"/>
      <c r="DE498" s="259"/>
      <c r="DF498" s="259"/>
      <c r="DG498" s="259"/>
      <c r="DH498" s="259"/>
      <c r="DI498" s="259"/>
      <c r="DJ498" s="259"/>
      <c r="DK498" s="259"/>
      <c r="DL498" s="259"/>
      <c r="DM498" s="259"/>
      <c r="DN498" s="259"/>
      <c r="DO498" s="259"/>
      <c r="DP498" s="259"/>
      <c r="DQ498" s="259"/>
      <c r="DR498" s="259"/>
      <c r="DS498" s="259"/>
      <c r="DT498" s="259"/>
    </row>
    <row r="499" spans="1:124" s="1" customFormat="1" ht="12.75" customHeight="1" x14ac:dyDescent="0.2">
      <c r="A499" s="78">
        <v>2</v>
      </c>
      <c r="B499" s="65" t="s">
        <v>417</v>
      </c>
      <c r="C499" s="78" t="s">
        <v>418</v>
      </c>
      <c r="D499" s="78">
        <v>2025</v>
      </c>
      <c r="E499" s="89" t="s">
        <v>53</v>
      </c>
      <c r="F499" s="89"/>
      <c r="G499" s="89" t="s">
        <v>114</v>
      </c>
      <c r="H499" s="88" t="s">
        <v>1146</v>
      </c>
      <c r="I499" s="89">
        <v>2</v>
      </c>
      <c r="J499" s="91">
        <v>1</v>
      </c>
      <c r="K499" s="89">
        <v>391.19</v>
      </c>
      <c r="L499" s="29">
        <v>388.6</v>
      </c>
      <c r="M499" s="29">
        <v>0</v>
      </c>
      <c r="N499" s="30">
        <v>8</v>
      </c>
      <c r="O499" s="213">
        <v>7684378.9380372511</v>
      </c>
      <c r="P499" s="94">
        <v>0</v>
      </c>
      <c r="Q499" s="94">
        <v>0</v>
      </c>
      <c r="R499" s="94">
        <f t="shared" ref="R499:R501" si="70">O499</f>
        <v>7684378.9380372511</v>
      </c>
      <c r="S499" s="151">
        <f t="shared" ref="S499:S501" si="71">R499/L499</f>
        <v>19774.521199272389</v>
      </c>
      <c r="T499" s="256">
        <f t="shared" ref="T499:T501" si="72">S499*102%</f>
        <v>20170.011623257837</v>
      </c>
    </row>
    <row r="500" spans="1:124" s="1" customFormat="1" ht="12.75" customHeight="1" x14ac:dyDescent="0.2">
      <c r="A500" s="78">
        <v>3</v>
      </c>
      <c r="B500" s="65" t="s">
        <v>425</v>
      </c>
      <c r="C500" s="78" t="s">
        <v>426</v>
      </c>
      <c r="D500" s="78">
        <v>2025</v>
      </c>
      <c r="E500" s="89" t="s">
        <v>55</v>
      </c>
      <c r="F500" s="354" t="s">
        <v>1675</v>
      </c>
      <c r="G500" s="89" t="s">
        <v>114</v>
      </c>
      <c r="H500" s="88" t="s">
        <v>1101</v>
      </c>
      <c r="I500" s="89">
        <v>4</v>
      </c>
      <c r="J500" s="91">
        <v>3</v>
      </c>
      <c r="K500" s="29">
        <v>2650.3</v>
      </c>
      <c r="L500" s="29">
        <v>2450.3000000000002</v>
      </c>
      <c r="M500" s="29">
        <v>0</v>
      </c>
      <c r="N500" s="30">
        <v>156</v>
      </c>
      <c r="O500" s="213">
        <v>35542104.84638343</v>
      </c>
      <c r="P500" s="94">
        <v>0</v>
      </c>
      <c r="Q500" s="94">
        <v>0</v>
      </c>
      <c r="R500" s="94">
        <f t="shared" si="70"/>
        <v>35542104.84638343</v>
      </c>
      <c r="S500" s="151">
        <f t="shared" si="71"/>
        <v>14505.205422349683</v>
      </c>
      <c r="T500" s="256">
        <f t="shared" si="72"/>
        <v>14795.309530796678</v>
      </c>
    </row>
    <row r="501" spans="1:124" s="1" customFormat="1" ht="12.75" customHeight="1" x14ac:dyDescent="0.2">
      <c r="A501" s="78">
        <v>4</v>
      </c>
      <c r="B501" s="65" t="s">
        <v>413</v>
      </c>
      <c r="C501" s="78" t="s">
        <v>414</v>
      </c>
      <c r="D501" s="78" t="s">
        <v>168</v>
      </c>
      <c r="E501" s="89" t="s">
        <v>45</v>
      </c>
      <c r="F501" s="89"/>
      <c r="G501" s="89" t="s">
        <v>114</v>
      </c>
      <c r="H501" s="88" t="s">
        <v>1100</v>
      </c>
      <c r="I501" s="89">
        <v>2</v>
      </c>
      <c r="J501" s="91">
        <v>1</v>
      </c>
      <c r="K501" s="29">
        <v>420.1</v>
      </c>
      <c r="L501" s="29">
        <v>384.6</v>
      </c>
      <c r="M501" s="29">
        <v>0</v>
      </c>
      <c r="N501" s="30">
        <v>8</v>
      </c>
      <c r="O501" s="213">
        <v>6152201.5722137038</v>
      </c>
      <c r="P501" s="94">
        <v>0</v>
      </c>
      <c r="Q501" s="94">
        <v>0</v>
      </c>
      <c r="R501" s="94">
        <f t="shared" si="70"/>
        <v>6152201.5722137038</v>
      </c>
      <c r="S501" s="151">
        <f t="shared" si="71"/>
        <v>15996.363942313321</v>
      </c>
      <c r="T501" s="256">
        <f t="shared" si="72"/>
        <v>16316.291221159587</v>
      </c>
    </row>
    <row r="502" spans="1:124" s="47" customFormat="1" ht="12.75" customHeight="1" x14ac:dyDescent="0.2">
      <c r="A502" s="237"/>
      <c r="B502" s="250"/>
      <c r="C502" s="237"/>
      <c r="D502" s="237"/>
      <c r="E502" s="125"/>
      <c r="F502" s="261"/>
      <c r="G502" s="125"/>
      <c r="H502" s="128"/>
      <c r="I502" s="125"/>
      <c r="J502" s="130"/>
      <c r="K502" s="132"/>
      <c r="L502" s="132"/>
      <c r="M502" s="132"/>
      <c r="N502" s="132"/>
      <c r="O502" s="274"/>
      <c r="P502" s="250"/>
      <c r="Q502" s="250"/>
      <c r="R502" s="250"/>
      <c r="S502" s="250"/>
      <c r="T502" s="250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259"/>
      <c r="AW502" s="259"/>
      <c r="AX502" s="259"/>
      <c r="AY502" s="259"/>
      <c r="AZ502" s="259"/>
      <c r="BA502" s="259"/>
      <c r="BB502" s="259"/>
      <c r="BC502" s="259"/>
      <c r="BD502" s="259"/>
      <c r="BE502" s="259"/>
      <c r="BF502" s="259"/>
      <c r="BG502" s="259"/>
      <c r="BH502" s="259"/>
      <c r="BI502" s="259"/>
      <c r="BJ502" s="259"/>
      <c r="BK502" s="259"/>
      <c r="BL502" s="259"/>
      <c r="BM502" s="259"/>
      <c r="BN502" s="259"/>
      <c r="BO502" s="259"/>
      <c r="BP502" s="259"/>
      <c r="BQ502" s="259"/>
      <c r="BR502" s="259"/>
      <c r="BS502" s="259"/>
      <c r="BT502" s="259"/>
      <c r="BU502" s="259"/>
      <c r="BV502" s="259"/>
      <c r="BW502" s="259"/>
      <c r="BX502" s="259"/>
      <c r="BY502" s="259"/>
      <c r="BZ502" s="259"/>
      <c r="CA502" s="259"/>
      <c r="CB502" s="259"/>
      <c r="CC502" s="259"/>
      <c r="CD502" s="259"/>
      <c r="CE502" s="259"/>
      <c r="CF502" s="259"/>
      <c r="CG502" s="259"/>
      <c r="CH502" s="259"/>
      <c r="CI502" s="259"/>
      <c r="CJ502" s="259"/>
      <c r="CK502" s="259"/>
      <c r="CL502" s="259"/>
      <c r="CM502" s="259"/>
      <c r="CN502" s="259"/>
      <c r="CO502" s="259"/>
      <c r="CP502" s="259"/>
      <c r="CQ502" s="259"/>
      <c r="CR502" s="259"/>
      <c r="CS502" s="259"/>
      <c r="CT502" s="259"/>
      <c r="CU502" s="259"/>
      <c r="CV502" s="259"/>
      <c r="CW502" s="259"/>
      <c r="CX502" s="259"/>
      <c r="CY502" s="259"/>
      <c r="CZ502" s="259"/>
      <c r="DA502" s="259"/>
      <c r="DB502" s="259"/>
      <c r="DC502" s="259"/>
      <c r="DD502" s="259"/>
      <c r="DE502" s="259"/>
      <c r="DF502" s="259"/>
      <c r="DG502" s="259"/>
      <c r="DH502" s="259"/>
      <c r="DI502" s="259"/>
      <c r="DJ502" s="259"/>
      <c r="DK502" s="259"/>
      <c r="DL502" s="259"/>
      <c r="DM502" s="259"/>
      <c r="DN502" s="259"/>
      <c r="DO502" s="259"/>
      <c r="DP502" s="259"/>
      <c r="DQ502" s="259"/>
      <c r="DR502" s="259"/>
      <c r="DS502" s="259"/>
      <c r="DT502" s="259"/>
    </row>
    <row r="503" spans="1:124" ht="12.75" customHeight="1" x14ac:dyDescent="0.2">
      <c r="A503" s="78">
        <v>1</v>
      </c>
      <c r="B503" s="65" t="s">
        <v>735</v>
      </c>
      <c r="C503" s="78" t="s">
        <v>736</v>
      </c>
      <c r="D503" s="78" t="s">
        <v>174</v>
      </c>
      <c r="E503" s="30" t="s">
        <v>108</v>
      </c>
      <c r="F503" s="89"/>
      <c r="G503" s="89" t="s">
        <v>114</v>
      </c>
      <c r="H503" s="88" t="s">
        <v>1100</v>
      </c>
      <c r="I503" s="89">
        <v>5</v>
      </c>
      <c r="J503" s="91">
        <v>3</v>
      </c>
      <c r="K503" s="29">
        <v>2815.9</v>
      </c>
      <c r="L503" s="29">
        <v>2608.9</v>
      </c>
      <c r="M503" s="29">
        <v>0</v>
      </c>
      <c r="N503" s="30">
        <v>61</v>
      </c>
      <c r="O503" s="213">
        <v>38870517.633152902</v>
      </c>
      <c r="P503" s="94">
        <v>0</v>
      </c>
      <c r="Q503" s="94">
        <v>0</v>
      </c>
      <c r="R503" s="94">
        <f t="shared" ref="R503:R516" si="73">O503</f>
        <v>38870517.633152902</v>
      </c>
      <c r="S503" s="151">
        <f t="shared" ref="S503:S516" si="74">R503/L503</f>
        <v>14899.19798886615</v>
      </c>
      <c r="T503" s="256">
        <f t="shared" ref="T503:T516" si="75">S503*102%</f>
        <v>15197.181948643472</v>
      </c>
    </row>
    <row r="504" spans="1:124" ht="12.75" customHeight="1" x14ac:dyDescent="0.2">
      <c r="A504" s="78">
        <f>A503+1</f>
        <v>2</v>
      </c>
      <c r="B504" s="65" t="s">
        <v>721</v>
      </c>
      <c r="C504" s="78" t="s">
        <v>722</v>
      </c>
      <c r="D504" s="78" t="s">
        <v>174</v>
      </c>
      <c r="E504" s="30" t="s">
        <v>126</v>
      </c>
      <c r="F504" s="89"/>
      <c r="G504" s="89" t="s">
        <v>114</v>
      </c>
      <c r="H504" s="88" t="s">
        <v>1100</v>
      </c>
      <c r="I504" s="89">
        <v>2</v>
      </c>
      <c r="J504" s="91">
        <v>3</v>
      </c>
      <c r="K504" s="29">
        <v>1073.5999999999999</v>
      </c>
      <c r="L504" s="29">
        <v>557.29999999999995</v>
      </c>
      <c r="M504" s="29">
        <v>0</v>
      </c>
      <c r="N504" s="30">
        <v>25</v>
      </c>
      <c r="O504" s="213">
        <v>21972665.124943677</v>
      </c>
      <c r="P504" s="94">
        <v>0</v>
      </c>
      <c r="Q504" s="94">
        <v>0</v>
      </c>
      <c r="R504" s="94">
        <f t="shared" si="73"/>
        <v>21972665.124943677</v>
      </c>
      <c r="S504" s="151">
        <f t="shared" si="74"/>
        <v>39426.996456026696</v>
      </c>
      <c r="T504" s="256">
        <f t="shared" si="75"/>
        <v>40215.536385147228</v>
      </c>
    </row>
    <row r="505" spans="1:124" ht="12.75" customHeight="1" x14ac:dyDescent="0.2">
      <c r="A505" s="78">
        <f t="shared" ref="A505:A516" si="76">A504+1</f>
        <v>3</v>
      </c>
      <c r="B505" s="65" t="s">
        <v>725</v>
      </c>
      <c r="C505" s="78" t="s">
        <v>726</v>
      </c>
      <c r="D505" s="78" t="s">
        <v>174</v>
      </c>
      <c r="E505" s="30" t="s">
        <v>126</v>
      </c>
      <c r="F505" s="89"/>
      <c r="G505" s="89" t="s">
        <v>114</v>
      </c>
      <c r="H505" s="88" t="s">
        <v>1100</v>
      </c>
      <c r="I505" s="89">
        <v>5</v>
      </c>
      <c r="J505" s="91">
        <v>3</v>
      </c>
      <c r="K505" s="29">
        <v>2905.8</v>
      </c>
      <c r="L505" s="29">
        <v>2708.4</v>
      </c>
      <c r="M505" s="29">
        <v>0</v>
      </c>
      <c r="N505" s="30">
        <v>62</v>
      </c>
      <c r="O505" s="213">
        <v>47673737.969022028</v>
      </c>
      <c r="P505" s="94">
        <v>0</v>
      </c>
      <c r="Q505" s="94">
        <v>0</v>
      </c>
      <c r="R505" s="94">
        <f t="shared" si="73"/>
        <v>47673737.969022028</v>
      </c>
      <c r="S505" s="151">
        <f t="shared" si="74"/>
        <v>17602.177658035012</v>
      </c>
      <c r="T505" s="256">
        <f t="shared" si="75"/>
        <v>17954.221211195712</v>
      </c>
    </row>
    <row r="506" spans="1:124" ht="12.75" customHeight="1" x14ac:dyDescent="0.2">
      <c r="A506" s="78">
        <f t="shared" si="76"/>
        <v>4</v>
      </c>
      <c r="B506" s="65" t="s">
        <v>733</v>
      </c>
      <c r="C506" s="78" t="s">
        <v>734</v>
      </c>
      <c r="D506" s="78" t="s">
        <v>174</v>
      </c>
      <c r="E506" s="30" t="s">
        <v>126</v>
      </c>
      <c r="F506" s="89"/>
      <c r="G506" s="89" t="s">
        <v>114</v>
      </c>
      <c r="H506" s="88" t="s">
        <v>1101</v>
      </c>
      <c r="I506" s="89">
        <v>5</v>
      </c>
      <c r="J506" s="91">
        <v>2</v>
      </c>
      <c r="K506" s="29">
        <v>1824.4</v>
      </c>
      <c r="L506" s="29">
        <v>1808.3</v>
      </c>
      <c r="M506" s="29">
        <v>0</v>
      </c>
      <c r="N506" s="30">
        <v>55</v>
      </c>
      <c r="O506" s="213">
        <v>29924137.383451812</v>
      </c>
      <c r="P506" s="94">
        <v>0</v>
      </c>
      <c r="Q506" s="94">
        <v>0</v>
      </c>
      <c r="R506" s="94">
        <f t="shared" si="73"/>
        <v>29924137.383451812</v>
      </c>
      <c r="S506" s="151">
        <f t="shared" si="74"/>
        <v>16548.215110021465</v>
      </c>
      <c r="T506" s="256">
        <f t="shared" si="75"/>
        <v>16879.179412221896</v>
      </c>
    </row>
    <row r="507" spans="1:124" ht="12.75" customHeight="1" x14ac:dyDescent="0.2">
      <c r="A507" s="78">
        <f t="shared" si="76"/>
        <v>5</v>
      </c>
      <c r="B507" s="65" t="s">
        <v>729</v>
      </c>
      <c r="C507" s="78" t="s">
        <v>730</v>
      </c>
      <c r="D507" s="78" t="s">
        <v>174</v>
      </c>
      <c r="E507" s="30" t="s">
        <v>127</v>
      </c>
      <c r="F507" s="89"/>
      <c r="G507" s="89" t="s">
        <v>114</v>
      </c>
      <c r="H507" s="88" t="s">
        <v>1101</v>
      </c>
      <c r="I507" s="89">
        <v>5</v>
      </c>
      <c r="J507" s="91">
        <v>2</v>
      </c>
      <c r="K507" s="29">
        <v>1988.4</v>
      </c>
      <c r="L507" s="29">
        <v>1826.1</v>
      </c>
      <c r="M507" s="29">
        <v>0</v>
      </c>
      <c r="N507" s="30">
        <v>53</v>
      </c>
      <c r="O507" s="213">
        <v>32614094.9206619</v>
      </c>
      <c r="P507" s="94">
        <v>0</v>
      </c>
      <c r="Q507" s="94">
        <v>0</v>
      </c>
      <c r="R507" s="94">
        <f t="shared" si="73"/>
        <v>32614094.9206619</v>
      </c>
      <c r="S507" s="151">
        <f t="shared" si="74"/>
        <v>17859.972028181317</v>
      </c>
      <c r="T507" s="256">
        <f t="shared" si="75"/>
        <v>18217.171468744942</v>
      </c>
    </row>
    <row r="508" spans="1:124" ht="12.75" customHeight="1" x14ac:dyDescent="0.2">
      <c r="A508" s="78">
        <f t="shared" si="76"/>
        <v>6</v>
      </c>
      <c r="B508" s="65" t="s">
        <v>747</v>
      </c>
      <c r="C508" s="78" t="s">
        <v>748</v>
      </c>
      <c r="D508" s="78" t="s">
        <v>174</v>
      </c>
      <c r="E508" s="30" t="s">
        <v>132</v>
      </c>
      <c r="F508" s="89"/>
      <c r="G508" s="89" t="s">
        <v>114</v>
      </c>
      <c r="H508" s="88" t="s">
        <v>1100</v>
      </c>
      <c r="I508" s="89">
        <v>5</v>
      </c>
      <c r="J508" s="91">
        <v>1</v>
      </c>
      <c r="K508" s="29">
        <v>2375.3000000000002</v>
      </c>
      <c r="L508" s="29">
        <v>2251</v>
      </c>
      <c r="M508" s="29">
        <v>0</v>
      </c>
      <c r="N508" s="30">
        <v>122</v>
      </c>
      <c r="O508" s="213">
        <v>38970138.962701492</v>
      </c>
      <c r="P508" s="94">
        <v>0</v>
      </c>
      <c r="Q508" s="94">
        <v>0</v>
      </c>
      <c r="R508" s="94">
        <f t="shared" si="73"/>
        <v>38970138.962701492</v>
      </c>
      <c r="S508" s="151">
        <f t="shared" si="74"/>
        <v>17312.367375700353</v>
      </c>
      <c r="T508" s="256">
        <f t="shared" si="75"/>
        <v>17658.614723214359</v>
      </c>
    </row>
    <row r="509" spans="1:124" ht="12.75" customHeight="1" x14ac:dyDescent="0.2">
      <c r="A509" s="78">
        <f t="shared" si="76"/>
        <v>7</v>
      </c>
      <c r="B509" s="65" t="s">
        <v>727</v>
      </c>
      <c r="C509" s="78" t="s">
        <v>728</v>
      </c>
      <c r="D509" s="78" t="s">
        <v>174</v>
      </c>
      <c r="E509" s="30" t="s">
        <v>119</v>
      </c>
      <c r="F509" s="89"/>
      <c r="G509" s="89" t="s">
        <v>114</v>
      </c>
      <c r="H509" s="88" t="s">
        <v>1100</v>
      </c>
      <c r="I509" s="89">
        <v>5</v>
      </c>
      <c r="J509" s="91">
        <v>3</v>
      </c>
      <c r="K509" s="29">
        <v>2821.7</v>
      </c>
      <c r="L509" s="29">
        <v>2618.6999999999998</v>
      </c>
      <c r="M509" s="29">
        <v>0</v>
      </c>
      <c r="N509" s="30">
        <v>54</v>
      </c>
      <c r="O509" s="213">
        <v>46293959.1256072</v>
      </c>
      <c r="P509" s="94">
        <v>0</v>
      </c>
      <c r="Q509" s="94">
        <v>0</v>
      </c>
      <c r="R509" s="94">
        <f t="shared" si="73"/>
        <v>46293959.1256072</v>
      </c>
      <c r="S509" s="151">
        <f t="shared" si="74"/>
        <v>17678.22168465544</v>
      </c>
      <c r="T509" s="256">
        <f t="shared" si="75"/>
        <v>18031.786118348551</v>
      </c>
    </row>
    <row r="510" spans="1:124" ht="12.75" customHeight="1" x14ac:dyDescent="0.2">
      <c r="A510" s="78">
        <f t="shared" si="76"/>
        <v>8</v>
      </c>
      <c r="B510" s="65" t="s">
        <v>737</v>
      </c>
      <c r="C510" s="78" t="s">
        <v>738</v>
      </c>
      <c r="D510" s="78" t="s">
        <v>174</v>
      </c>
      <c r="E510" s="30" t="s">
        <v>128</v>
      </c>
      <c r="F510" s="89"/>
      <c r="G510" s="89" t="s">
        <v>114</v>
      </c>
      <c r="H510" s="88" t="s">
        <v>1100</v>
      </c>
      <c r="I510" s="89">
        <v>2</v>
      </c>
      <c r="J510" s="91">
        <v>3</v>
      </c>
      <c r="K510" s="29">
        <v>540.6</v>
      </c>
      <c r="L510" s="29">
        <v>388.8</v>
      </c>
      <c r="M510" s="29">
        <v>0</v>
      </c>
      <c r="N510" s="30">
        <v>18</v>
      </c>
      <c r="O510" s="213">
        <v>9503386.2705979235</v>
      </c>
      <c r="P510" s="94">
        <v>0</v>
      </c>
      <c r="Q510" s="94">
        <v>0</v>
      </c>
      <c r="R510" s="94">
        <f t="shared" si="73"/>
        <v>9503386.2705979235</v>
      </c>
      <c r="S510" s="151">
        <f t="shared" si="74"/>
        <v>24442.865922319761</v>
      </c>
      <c r="T510" s="256">
        <f t="shared" si="75"/>
        <v>24931.723240766158</v>
      </c>
    </row>
    <row r="511" spans="1:124" ht="12.75" customHeight="1" x14ac:dyDescent="0.2">
      <c r="A511" s="78">
        <f t="shared" si="76"/>
        <v>9</v>
      </c>
      <c r="B511" s="65" t="s">
        <v>753</v>
      </c>
      <c r="C511" s="78" t="s">
        <v>754</v>
      </c>
      <c r="D511" s="78" t="s">
        <v>174</v>
      </c>
      <c r="E511" s="30" t="s">
        <v>128</v>
      </c>
      <c r="F511" s="89"/>
      <c r="G511" s="89" t="s">
        <v>114</v>
      </c>
      <c r="H511" s="88" t="s">
        <v>1100</v>
      </c>
      <c r="I511" s="89">
        <v>5</v>
      </c>
      <c r="J511" s="91">
        <v>2</v>
      </c>
      <c r="K511" s="29">
        <v>3938</v>
      </c>
      <c r="L511" s="29">
        <v>3728</v>
      </c>
      <c r="M511" s="29">
        <v>0</v>
      </c>
      <c r="N511" s="30">
        <v>227</v>
      </c>
      <c r="O511" s="213">
        <v>64608431.455023974</v>
      </c>
      <c r="P511" s="94">
        <v>0</v>
      </c>
      <c r="Q511" s="94">
        <v>0</v>
      </c>
      <c r="R511" s="94">
        <f t="shared" si="73"/>
        <v>64608431.455023974</v>
      </c>
      <c r="S511" s="151">
        <f t="shared" si="74"/>
        <v>17330.587836648061</v>
      </c>
      <c r="T511" s="256">
        <f t="shared" si="75"/>
        <v>17677.199593381021</v>
      </c>
    </row>
    <row r="512" spans="1:124" ht="12.75" customHeight="1" x14ac:dyDescent="0.2">
      <c r="A512" s="78">
        <f t="shared" si="76"/>
        <v>10</v>
      </c>
      <c r="B512" s="65" t="s">
        <v>731</v>
      </c>
      <c r="C512" s="78" t="s">
        <v>732</v>
      </c>
      <c r="D512" s="78" t="s">
        <v>174</v>
      </c>
      <c r="E512" s="30" t="s">
        <v>128</v>
      </c>
      <c r="F512" s="89"/>
      <c r="G512" s="89" t="s">
        <v>114</v>
      </c>
      <c r="H512" s="88" t="s">
        <v>1100</v>
      </c>
      <c r="I512" s="89">
        <v>5</v>
      </c>
      <c r="J512" s="91">
        <v>3</v>
      </c>
      <c r="K512" s="29">
        <v>2891.9</v>
      </c>
      <c r="L512" s="29">
        <v>2453.9</v>
      </c>
      <c r="M512" s="29">
        <v>0</v>
      </c>
      <c r="N512" s="30">
        <v>62</v>
      </c>
      <c r="O512" s="213">
        <v>47445688.909289956</v>
      </c>
      <c r="P512" s="94">
        <v>0</v>
      </c>
      <c r="Q512" s="94">
        <v>0</v>
      </c>
      <c r="R512" s="94">
        <f t="shared" si="73"/>
        <v>47445688.909289956</v>
      </c>
      <c r="S512" s="151">
        <f t="shared" si="74"/>
        <v>19334.809449973494</v>
      </c>
      <c r="T512" s="256">
        <f t="shared" si="75"/>
        <v>19721.505638972965</v>
      </c>
    </row>
    <row r="513" spans="1:124" ht="12.75" customHeight="1" x14ac:dyDescent="0.2">
      <c r="A513" s="78">
        <f t="shared" si="76"/>
        <v>11</v>
      </c>
      <c r="B513" s="65" t="s">
        <v>723</v>
      </c>
      <c r="C513" s="78" t="s">
        <v>724</v>
      </c>
      <c r="D513" s="78" t="s">
        <v>174</v>
      </c>
      <c r="E513" s="30" t="s">
        <v>125</v>
      </c>
      <c r="F513" s="89"/>
      <c r="G513" s="89" t="s">
        <v>114</v>
      </c>
      <c r="H513" s="88" t="s">
        <v>1100</v>
      </c>
      <c r="I513" s="89">
        <v>2</v>
      </c>
      <c r="J513" s="91">
        <v>3</v>
      </c>
      <c r="K513" s="29">
        <v>1108.0999999999999</v>
      </c>
      <c r="L513" s="29">
        <v>820</v>
      </c>
      <c r="M513" s="29">
        <v>0</v>
      </c>
      <c r="N513" s="30">
        <v>25</v>
      </c>
      <c r="O513" s="213">
        <v>22678753.935311183</v>
      </c>
      <c r="P513" s="94">
        <v>0</v>
      </c>
      <c r="Q513" s="94">
        <v>0</v>
      </c>
      <c r="R513" s="94">
        <f t="shared" si="73"/>
        <v>22678753.935311183</v>
      </c>
      <c r="S513" s="151">
        <f t="shared" si="74"/>
        <v>27657.01699428193</v>
      </c>
      <c r="T513" s="256">
        <f t="shared" si="75"/>
        <v>28210.157334167568</v>
      </c>
    </row>
    <row r="514" spans="1:124" ht="12.75" customHeight="1" x14ac:dyDescent="0.2">
      <c r="A514" s="78">
        <f t="shared" si="76"/>
        <v>12</v>
      </c>
      <c r="B514" s="65" t="s">
        <v>745</v>
      </c>
      <c r="C514" s="78" t="s">
        <v>746</v>
      </c>
      <c r="D514" s="78" t="s">
        <v>174</v>
      </c>
      <c r="E514" s="30" t="s">
        <v>119</v>
      </c>
      <c r="F514" s="89"/>
      <c r="G514" s="89" t="s">
        <v>114</v>
      </c>
      <c r="H514" s="88" t="s">
        <v>1100</v>
      </c>
      <c r="I514" s="89">
        <v>2</v>
      </c>
      <c r="J514" s="91">
        <v>2</v>
      </c>
      <c r="K514" s="29">
        <v>799.4</v>
      </c>
      <c r="L514" s="29">
        <v>441.1</v>
      </c>
      <c r="M514" s="29">
        <v>0</v>
      </c>
      <c r="N514" s="30">
        <v>14</v>
      </c>
      <c r="O514" s="213">
        <v>16360794.058196703</v>
      </c>
      <c r="P514" s="94">
        <v>0</v>
      </c>
      <c r="Q514" s="94">
        <v>0</v>
      </c>
      <c r="R514" s="94">
        <f t="shared" si="73"/>
        <v>16360794.058196703</v>
      </c>
      <c r="S514" s="151">
        <f t="shared" si="74"/>
        <v>37090.895620486743</v>
      </c>
      <c r="T514" s="256">
        <f t="shared" si="75"/>
        <v>37832.71353289648</v>
      </c>
    </row>
    <row r="515" spans="1:124" ht="12.75" customHeight="1" x14ac:dyDescent="0.2">
      <c r="A515" s="78">
        <f t="shared" si="76"/>
        <v>13</v>
      </c>
      <c r="B515" s="65" t="s">
        <v>749</v>
      </c>
      <c r="C515" s="78" t="s">
        <v>750</v>
      </c>
      <c r="D515" s="78" t="s">
        <v>174</v>
      </c>
      <c r="E515" s="30" t="s">
        <v>119</v>
      </c>
      <c r="F515" s="89"/>
      <c r="G515" s="89" t="s">
        <v>114</v>
      </c>
      <c r="H515" s="88" t="s">
        <v>1101</v>
      </c>
      <c r="I515" s="89">
        <v>2</v>
      </c>
      <c r="J515" s="91">
        <v>2</v>
      </c>
      <c r="K515" s="29">
        <v>535</v>
      </c>
      <c r="L515" s="29">
        <v>505</v>
      </c>
      <c r="M515" s="29">
        <v>0</v>
      </c>
      <c r="N515" s="30">
        <v>12</v>
      </c>
      <c r="O515" s="213">
        <v>10509324.706280654</v>
      </c>
      <c r="P515" s="94">
        <v>0</v>
      </c>
      <c r="Q515" s="94">
        <v>0</v>
      </c>
      <c r="R515" s="94">
        <f t="shared" si="73"/>
        <v>10509324.706280654</v>
      </c>
      <c r="S515" s="151">
        <f t="shared" si="74"/>
        <v>20810.54397283298</v>
      </c>
      <c r="T515" s="256">
        <f t="shared" si="75"/>
        <v>21226.75485228964</v>
      </c>
    </row>
    <row r="516" spans="1:124" ht="12.75" customHeight="1" x14ac:dyDescent="0.2">
      <c r="A516" s="78">
        <f t="shared" si="76"/>
        <v>14</v>
      </c>
      <c r="B516" s="65" t="s">
        <v>743</v>
      </c>
      <c r="C516" s="78" t="s">
        <v>744</v>
      </c>
      <c r="D516" s="78" t="s">
        <v>174</v>
      </c>
      <c r="E516" s="30" t="s">
        <v>49</v>
      </c>
      <c r="F516" s="89"/>
      <c r="G516" s="89" t="s">
        <v>114</v>
      </c>
      <c r="H516" s="88" t="s">
        <v>1100</v>
      </c>
      <c r="I516" s="89">
        <v>2</v>
      </c>
      <c r="J516" s="91">
        <v>2</v>
      </c>
      <c r="K516" s="29">
        <v>495</v>
      </c>
      <c r="L516" s="29">
        <v>425</v>
      </c>
      <c r="M516" s="29">
        <v>0</v>
      </c>
      <c r="N516" s="30">
        <v>12</v>
      </c>
      <c r="O516" s="213">
        <v>10130839.453099035</v>
      </c>
      <c r="P516" s="94">
        <v>0</v>
      </c>
      <c r="Q516" s="94">
        <v>0</v>
      </c>
      <c r="R516" s="94">
        <f t="shared" si="73"/>
        <v>10130839.453099035</v>
      </c>
      <c r="S516" s="151">
        <f t="shared" si="74"/>
        <v>23837.269301409495</v>
      </c>
      <c r="T516" s="256">
        <f t="shared" si="75"/>
        <v>24314.014687437684</v>
      </c>
    </row>
    <row r="517" spans="1:124" s="47" customFormat="1" ht="12.75" customHeight="1" x14ac:dyDescent="0.2">
      <c r="A517" s="237"/>
      <c r="B517" s="250"/>
      <c r="C517" s="237"/>
      <c r="D517" s="237"/>
      <c r="E517" s="125"/>
      <c r="F517" s="261"/>
      <c r="G517" s="125"/>
      <c r="H517" s="128"/>
      <c r="I517" s="125"/>
      <c r="J517" s="130"/>
      <c r="K517" s="132"/>
      <c r="L517" s="132"/>
      <c r="M517" s="132"/>
      <c r="N517" s="132"/>
      <c r="O517" s="274"/>
      <c r="P517" s="250"/>
      <c r="Q517" s="250"/>
      <c r="R517" s="250"/>
      <c r="S517" s="250"/>
      <c r="T517" s="250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259"/>
      <c r="AW517" s="259"/>
      <c r="AX517" s="259"/>
      <c r="AY517" s="259"/>
      <c r="AZ517" s="259"/>
      <c r="BA517" s="259"/>
      <c r="BB517" s="259"/>
      <c r="BC517" s="259"/>
      <c r="BD517" s="259"/>
      <c r="BE517" s="259"/>
      <c r="BF517" s="259"/>
      <c r="BG517" s="259"/>
      <c r="BH517" s="259"/>
      <c r="BI517" s="259"/>
      <c r="BJ517" s="259"/>
      <c r="BK517" s="259"/>
      <c r="BL517" s="259"/>
      <c r="BM517" s="259"/>
      <c r="BN517" s="259"/>
      <c r="BO517" s="259"/>
      <c r="BP517" s="259"/>
      <c r="BQ517" s="259"/>
      <c r="BR517" s="259"/>
      <c r="BS517" s="259"/>
      <c r="BT517" s="259"/>
      <c r="BU517" s="259"/>
      <c r="BV517" s="259"/>
      <c r="BW517" s="259"/>
      <c r="BX517" s="259"/>
      <c r="BY517" s="259"/>
      <c r="BZ517" s="259"/>
      <c r="CA517" s="259"/>
      <c r="CB517" s="259"/>
      <c r="CC517" s="259"/>
      <c r="CD517" s="259"/>
      <c r="CE517" s="259"/>
      <c r="CF517" s="259"/>
      <c r="CG517" s="259"/>
      <c r="CH517" s="259"/>
      <c r="CI517" s="259"/>
      <c r="CJ517" s="259"/>
      <c r="CK517" s="259"/>
      <c r="CL517" s="259"/>
      <c r="CM517" s="259"/>
      <c r="CN517" s="259"/>
      <c r="CO517" s="259"/>
      <c r="CP517" s="259"/>
      <c r="CQ517" s="259"/>
      <c r="CR517" s="259"/>
      <c r="CS517" s="259"/>
      <c r="CT517" s="259"/>
      <c r="CU517" s="259"/>
      <c r="CV517" s="259"/>
      <c r="CW517" s="259"/>
      <c r="CX517" s="259"/>
      <c r="CY517" s="259"/>
      <c r="CZ517" s="259"/>
      <c r="DA517" s="259"/>
      <c r="DB517" s="259"/>
      <c r="DC517" s="259"/>
      <c r="DD517" s="259"/>
      <c r="DE517" s="259"/>
      <c r="DF517" s="259"/>
      <c r="DG517" s="259"/>
      <c r="DH517" s="259"/>
      <c r="DI517" s="259"/>
      <c r="DJ517" s="259"/>
      <c r="DK517" s="259"/>
      <c r="DL517" s="259"/>
      <c r="DM517" s="259"/>
      <c r="DN517" s="259"/>
      <c r="DO517" s="259"/>
      <c r="DP517" s="259"/>
      <c r="DQ517" s="259"/>
      <c r="DR517" s="259"/>
      <c r="DS517" s="259"/>
      <c r="DT517" s="259"/>
    </row>
    <row r="518" spans="1:124" ht="12.75" customHeight="1" x14ac:dyDescent="0.2">
      <c r="A518" s="78">
        <v>1</v>
      </c>
      <c r="B518" s="65" t="s">
        <v>1069</v>
      </c>
      <c r="C518" s="78" t="s">
        <v>1070</v>
      </c>
      <c r="D518" s="78" t="s">
        <v>172</v>
      </c>
      <c r="E518" s="30" t="s">
        <v>115</v>
      </c>
      <c r="F518" s="89"/>
      <c r="G518" s="89" t="s">
        <v>114</v>
      </c>
      <c r="H518" s="88" t="s">
        <v>1100</v>
      </c>
      <c r="I518" s="89">
        <v>3</v>
      </c>
      <c r="J518" s="91">
        <v>3</v>
      </c>
      <c r="K518" s="29">
        <v>1080.2</v>
      </c>
      <c r="L518" s="29">
        <v>704.7</v>
      </c>
      <c r="M518" s="29">
        <v>0</v>
      </c>
      <c r="N518" s="30">
        <v>31</v>
      </c>
      <c r="O518" s="213">
        <v>22107742.984318342</v>
      </c>
      <c r="P518" s="94">
        <v>0</v>
      </c>
      <c r="Q518" s="94">
        <v>0</v>
      </c>
      <c r="R518" s="94">
        <f>O518</f>
        <v>22107742.984318342</v>
      </c>
      <c r="S518" s="151">
        <f>R518/L518</f>
        <v>31371.850410555329</v>
      </c>
      <c r="T518" s="256">
        <f>S518*102%</f>
        <v>31999.287418766435</v>
      </c>
    </row>
    <row r="519" spans="1:124" ht="12.75" customHeight="1" x14ac:dyDescent="0.2">
      <c r="A519" s="78">
        <v>2</v>
      </c>
      <c r="B519" s="65" t="s">
        <v>1081</v>
      </c>
      <c r="C519" s="78" t="s">
        <v>1082</v>
      </c>
      <c r="D519" s="78" t="s">
        <v>172</v>
      </c>
      <c r="E519" s="30" t="s">
        <v>44</v>
      </c>
      <c r="F519" s="89"/>
      <c r="G519" s="89" t="s">
        <v>114</v>
      </c>
      <c r="H519" s="88" t="s">
        <v>1100</v>
      </c>
      <c r="I519" s="89">
        <v>3</v>
      </c>
      <c r="J519" s="91">
        <v>2</v>
      </c>
      <c r="K519" s="29">
        <v>1157</v>
      </c>
      <c r="L519" s="29">
        <v>957</v>
      </c>
      <c r="M519" s="29">
        <v>0</v>
      </c>
      <c r="N519" s="30">
        <v>24</v>
      </c>
      <c r="O519" s="213">
        <v>23679558.075223401</v>
      </c>
      <c r="P519" s="94">
        <v>0</v>
      </c>
      <c r="Q519" s="94">
        <v>0</v>
      </c>
      <c r="R519" s="94">
        <f>O519</f>
        <v>23679558.075223401</v>
      </c>
      <c r="S519" s="151">
        <f>R519/L519</f>
        <v>24743.529859167607</v>
      </c>
      <c r="T519" s="256">
        <f>S519*102%</f>
        <v>25238.400456350959</v>
      </c>
    </row>
    <row r="520" spans="1:124" ht="12.75" customHeight="1" x14ac:dyDescent="0.2">
      <c r="A520" s="593" t="s">
        <v>1220</v>
      </c>
      <c r="B520" s="593"/>
      <c r="C520" s="229"/>
      <c r="D520" s="229"/>
      <c r="E520" s="283"/>
      <c r="F520" s="281"/>
      <c r="G520" s="281"/>
      <c r="H520" s="281"/>
      <c r="I520" s="281"/>
      <c r="J520" s="281"/>
      <c r="K520" s="281"/>
      <c r="L520" s="281"/>
      <c r="M520" s="281"/>
      <c r="N520" s="281"/>
      <c r="O520" s="284">
        <f>SUM(O473:O519)</f>
        <v>1371524981.8706491</v>
      </c>
      <c r="P520" s="281"/>
      <c r="Q520" s="281"/>
      <c r="R520" s="281"/>
      <c r="S520" s="281"/>
      <c r="T520" s="281"/>
    </row>
    <row r="521" spans="1:124" s="1" customFormat="1" ht="12.75" customHeight="1" x14ac:dyDescent="0.2">
      <c r="A521" s="592" t="s">
        <v>93</v>
      </c>
      <c r="B521" s="592"/>
      <c r="C521" s="260"/>
      <c r="D521" s="260"/>
      <c r="E521" s="93"/>
      <c r="F521" s="65"/>
      <c r="G521" s="65"/>
      <c r="H521" s="65"/>
      <c r="I521" s="65"/>
      <c r="J521" s="65"/>
      <c r="K521" s="65"/>
      <c r="L521" s="65"/>
      <c r="M521" s="65"/>
      <c r="N521" s="65"/>
      <c r="O521" s="213"/>
      <c r="P521" s="65"/>
      <c r="Q521" s="65"/>
      <c r="R521" s="65"/>
      <c r="S521" s="65"/>
      <c r="T521" s="65"/>
    </row>
    <row r="522" spans="1:124" x14ac:dyDescent="0.2">
      <c r="A522" s="44">
        <v>1</v>
      </c>
      <c r="B522" s="360" t="s">
        <v>1602</v>
      </c>
      <c r="C522" s="523" t="s">
        <v>1603</v>
      </c>
      <c r="D522" s="361" t="s">
        <v>1313</v>
      </c>
      <c r="E522" s="361">
        <v>1939</v>
      </c>
      <c r="F522" s="361"/>
      <c r="G522" s="44" t="s">
        <v>114</v>
      </c>
      <c r="H522" s="44" t="s">
        <v>1525</v>
      </c>
      <c r="I522" s="44">
        <v>2</v>
      </c>
      <c r="J522" s="44">
        <v>3</v>
      </c>
      <c r="K522" s="45">
        <v>510.9</v>
      </c>
      <c r="L522" s="45">
        <v>483.9</v>
      </c>
      <c r="M522" s="45">
        <v>391.9</v>
      </c>
      <c r="N522" s="52">
        <v>6</v>
      </c>
      <c r="O522" s="70">
        <v>12888087.301119998</v>
      </c>
      <c r="P522" s="45">
        <v>0</v>
      </c>
      <c r="Q522" s="45">
        <v>0</v>
      </c>
      <c r="R522" s="45">
        <f t="shared" ref="R522:R548" si="77">O522</f>
        <v>12888087.301119998</v>
      </c>
      <c r="S522" s="297">
        <f>R522/L522</f>
        <v>26633.782395370941</v>
      </c>
      <c r="T522" s="297">
        <v>11111.76</v>
      </c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</row>
    <row r="523" spans="1:124" x14ac:dyDescent="0.2">
      <c r="A523" s="157">
        <v>2</v>
      </c>
      <c r="B523" s="360" t="s">
        <v>1604</v>
      </c>
      <c r="C523" s="376" t="s">
        <v>1605</v>
      </c>
      <c r="D523" s="361" t="s">
        <v>1229</v>
      </c>
      <c r="E523" s="639">
        <v>1962</v>
      </c>
      <c r="F523" s="370" t="s">
        <v>1675</v>
      </c>
      <c r="G523" s="44" t="s">
        <v>114</v>
      </c>
      <c r="H523" s="44" t="s">
        <v>104</v>
      </c>
      <c r="I523" s="44">
        <v>2</v>
      </c>
      <c r="J523" s="79">
        <v>2</v>
      </c>
      <c r="K523" s="44">
        <v>962.9</v>
      </c>
      <c r="L523" s="44">
        <v>910.1</v>
      </c>
      <c r="M523" s="44">
        <v>775.5</v>
      </c>
      <c r="N523" s="79">
        <v>23</v>
      </c>
      <c r="O523" s="70">
        <v>20524162.7232798</v>
      </c>
      <c r="P523" s="45">
        <v>0</v>
      </c>
      <c r="Q523" s="45">
        <v>0</v>
      </c>
      <c r="R523" s="45">
        <f t="shared" si="77"/>
        <v>20524162.7232798</v>
      </c>
      <c r="S523" s="297">
        <f>R523/L523</f>
        <v>22551.546778683442</v>
      </c>
      <c r="T523" s="297">
        <v>40754.379999999997</v>
      </c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</row>
    <row r="524" spans="1:124" ht="13.5" customHeight="1" x14ac:dyDescent="0.2">
      <c r="A524" s="44">
        <v>3</v>
      </c>
      <c r="B524" s="360" t="s">
        <v>1606</v>
      </c>
      <c r="C524" s="523" t="s">
        <v>1607</v>
      </c>
      <c r="D524" s="361" t="s">
        <v>1229</v>
      </c>
      <c r="E524" s="640">
        <v>1939</v>
      </c>
      <c r="F524" s="361"/>
      <c r="G524" s="44" t="s">
        <v>114</v>
      </c>
      <c r="H524" s="44" t="s">
        <v>1175</v>
      </c>
      <c r="I524" s="44">
        <v>2</v>
      </c>
      <c r="J524" s="44">
        <v>1</v>
      </c>
      <c r="K524" s="45">
        <v>332</v>
      </c>
      <c r="L524" s="45">
        <v>296.7</v>
      </c>
      <c r="M524" s="45">
        <v>267.3</v>
      </c>
      <c r="N524" s="52">
        <v>5</v>
      </c>
      <c r="O524" s="70">
        <v>10928134.896193499</v>
      </c>
      <c r="P524" s="314">
        <v>0</v>
      </c>
      <c r="Q524" s="314">
        <v>0</v>
      </c>
      <c r="R524" s="314">
        <f t="shared" si="77"/>
        <v>10928134.896193499</v>
      </c>
      <c r="S524" s="326">
        <f>R524/L524</f>
        <v>36832.271304999995</v>
      </c>
      <c r="T524" s="297">
        <v>40754.379999999997</v>
      </c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</row>
    <row r="525" spans="1:124" ht="13.5" customHeight="1" x14ac:dyDescent="0.2">
      <c r="A525" s="157">
        <v>4</v>
      </c>
      <c r="B525" s="360" t="s">
        <v>1608</v>
      </c>
      <c r="C525" s="523" t="s">
        <v>1609</v>
      </c>
      <c r="D525" s="361" t="s">
        <v>1229</v>
      </c>
      <c r="E525" s="361">
        <v>1939</v>
      </c>
      <c r="F525" s="361"/>
      <c r="G525" s="44" t="s">
        <v>114</v>
      </c>
      <c r="H525" s="44" t="s">
        <v>1529</v>
      </c>
      <c r="I525" s="44">
        <v>2</v>
      </c>
      <c r="J525" s="44">
        <v>0</v>
      </c>
      <c r="K525" s="45">
        <v>77</v>
      </c>
      <c r="L525" s="45">
        <v>77</v>
      </c>
      <c r="M525" s="45">
        <v>76.599999999999994</v>
      </c>
      <c r="N525" s="52">
        <v>3</v>
      </c>
      <c r="O525" s="70">
        <v>1648155.0939700003</v>
      </c>
      <c r="P525" s="314">
        <v>0</v>
      </c>
      <c r="Q525" s="314">
        <v>0</v>
      </c>
      <c r="R525" s="314">
        <f t="shared" si="77"/>
        <v>1648155.0939700003</v>
      </c>
      <c r="S525" s="326">
        <f>R525/L525</f>
        <v>21404.611610000004</v>
      </c>
      <c r="T525" s="297">
        <v>32358.559999999998</v>
      </c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</row>
    <row r="526" spans="1:124" ht="13.5" customHeight="1" x14ac:dyDescent="0.2">
      <c r="A526" s="391">
        <v>5</v>
      </c>
      <c r="B526" s="360" t="s">
        <v>1610</v>
      </c>
      <c r="C526" s="523" t="s">
        <v>1611</v>
      </c>
      <c r="D526" s="361" t="s">
        <v>1229</v>
      </c>
      <c r="E526" s="361">
        <v>1939</v>
      </c>
      <c r="F526" s="361"/>
      <c r="G526" s="44" t="s">
        <v>114</v>
      </c>
      <c r="H526" s="44" t="s">
        <v>1529</v>
      </c>
      <c r="I526" s="44">
        <v>2</v>
      </c>
      <c r="J526" s="44">
        <v>1</v>
      </c>
      <c r="K526" s="45">
        <v>174</v>
      </c>
      <c r="L526" s="45">
        <v>148</v>
      </c>
      <c r="M526" s="45">
        <v>148</v>
      </c>
      <c r="N526" s="52">
        <v>3</v>
      </c>
      <c r="O526" s="70">
        <v>3724402.4201400001</v>
      </c>
      <c r="P526" s="314">
        <v>0</v>
      </c>
      <c r="Q526" s="314">
        <v>0</v>
      </c>
      <c r="R526" s="314">
        <f t="shared" si="77"/>
        <v>3724402.4201400001</v>
      </c>
      <c r="S526" s="326">
        <f>R526/L526</f>
        <v>25164.881217162161</v>
      </c>
      <c r="T526" s="297">
        <v>32358.559999999998</v>
      </c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</row>
    <row r="527" spans="1:124" ht="38.25" customHeight="1" x14ac:dyDescent="0.2">
      <c r="A527" s="379">
        <v>6</v>
      </c>
      <c r="B527" s="360" t="s">
        <v>1612</v>
      </c>
      <c r="C527" s="523" t="s">
        <v>1613</v>
      </c>
      <c r="D527" s="361" t="s">
        <v>1229</v>
      </c>
      <c r="E527" s="640">
        <v>1951</v>
      </c>
      <c r="F527" s="370" t="s">
        <v>1675</v>
      </c>
      <c r="G527" s="44" t="s">
        <v>114</v>
      </c>
      <c r="H527" s="400" t="s">
        <v>104</v>
      </c>
      <c r="I527" s="44">
        <v>2</v>
      </c>
      <c r="J527" s="44">
        <v>2</v>
      </c>
      <c r="K527" s="45">
        <v>829.7</v>
      </c>
      <c r="L527" s="45">
        <v>510.8</v>
      </c>
      <c r="M527" s="45">
        <v>510.8</v>
      </c>
      <c r="N527" s="52">
        <v>8</v>
      </c>
      <c r="O527" s="70">
        <v>15556806.3648904</v>
      </c>
      <c r="P527" s="314">
        <v>0</v>
      </c>
      <c r="Q527" s="314">
        <v>0</v>
      </c>
      <c r="R527" s="314">
        <f t="shared" si="77"/>
        <v>15556806.3648904</v>
      </c>
      <c r="S527" s="292">
        <v>50390.419999999991</v>
      </c>
      <c r="T527" s="297">
        <v>50390.419999999991</v>
      </c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</row>
    <row r="528" spans="1:124" x14ac:dyDescent="0.2">
      <c r="A528" s="391">
        <v>7</v>
      </c>
      <c r="B528" s="360" t="s">
        <v>1614</v>
      </c>
      <c r="C528" s="376" t="s">
        <v>1615</v>
      </c>
      <c r="D528" s="361" t="s">
        <v>1229</v>
      </c>
      <c r="E528" s="639">
        <v>1965</v>
      </c>
      <c r="F528" s="370" t="s">
        <v>1675</v>
      </c>
      <c r="G528" s="44" t="s">
        <v>114</v>
      </c>
      <c r="H528" s="44" t="s">
        <v>104</v>
      </c>
      <c r="I528" s="44">
        <v>2</v>
      </c>
      <c r="J528" s="79">
        <v>2</v>
      </c>
      <c r="K528" s="44">
        <v>368.3</v>
      </c>
      <c r="L528" s="44">
        <v>356.9</v>
      </c>
      <c r="M528" s="44">
        <v>276.2</v>
      </c>
      <c r="N528" s="79">
        <v>9</v>
      </c>
      <c r="O528" s="70">
        <v>10235330.9176</v>
      </c>
      <c r="P528" s="45">
        <v>0</v>
      </c>
      <c r="Q528" s="45">
        <v>0</v>
      </c>
      <c r="R528" s="45">
        <f t="shared" si="77"/>
        <v>10235330.9176</v>
      </c>
      <c r="S528" s="292">
        <f>R528/L528</f>
        <v>28678.427900252173</v>
      </c>
      <c r="T528" s="297">
        <v>40754.379999999997</v>
      </c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</row>
    <row r="529" spans="1:124" x14ac:dyDescent="0.2">
      <c r="A529" s="379">
        <v>8</v>
      </c>
      <c r="B529" s="360" t="s">
        <v>1616</v>
      </c>
      <c r="C529" s="523" t="s">
        <v>1617</v>
      </c>
      <c r="D529" s="361" t="s">
        <v>1229</v>
      </c>
      <c r="E529" s="361">
        <v>1965</v>
      </c>
      <c r="F529" s="370" t="s">
        <v>1675</v>
      </c>
      <c r="G529" s="44" t="s">
        <v>114</v>
      </c>
      <c r="H529" s="44" t="s">
        <v>104</v>
      </c>
      <c r="I529" s="44">
        <v>2</v>
      </c>
      <c r="J529" s="79">
        <v>2</v>
      </c>
      <c r="K529" s="45">
        <v>368.6</v>
      </c>
      <c r="L529" s="45">
        <v>356.9</v>
      </c>
      <c r="M529" s="45">
        <v>0</v>
      </c>
      <c r="N529" s="52">
        <v>8</v>
      </c>
      <c r="O529" s="70">
        <v>8596612.4900000002</v>
      </c>
      <c r="P529" s="45">
        <v>0</v>
      </c>
      <c r="Q529" s="45">
        <v>0</v>
      </c>
      <c r="R529" s="45">
        <f t="shared" si="77"/>
        <v>8596612.4900000002</v>
      </c>
      <c r="S529" s="292">
        <f>R529/L529</f>
        <v>24086.894059960774</v>
      </c>
      <c r="T529" s="300">
        <v>32807.24</v>
      </c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</row>
    <row r="530" spans="1:124" ht="13.5" customHeight="1" x14ac:dyDescent="0.2">
      <c r="A530" s="391">
        <v>9</v>
      </c>
      <c r="B530" s="360" t="s">
        <v>1694</v>
      </c>
      <c r="C530" s="523" t="s">
        <v>1618</v>
      </c>
      <c r="D530" s="361" t="s">
        <v>1229</v>
      </c>
      <c r="E530" s="361">
        <v>1946</v>
      </c>
      <c r="F530" s="370" t="s">
        <v>1678</v>
      </c>
      <c r="G530" s="44" t="s">
        <v>114</v>
      </c>
      <c r="H530" s="44" t="s">
        <v>104</v>
      </c>
      <c r="I530" s="44">
        <v>5</v>
      </c>
      <c r="J530" s="44">
        <v>2</v>
      </c>
      <c r="K530" s="45">
        <v>2563.1</v>
      </c>
      <c r="L530" s="45">
        <v>2264.6999999999998</v>
      </c>
      <c r="M530" s="45">
        <v>2264.6999999999998</v>
      </c>
      <c r="N530" s="52">
        <v>32</v>
      </c>
      <c r="O530" s="70">
        <v>31635708.545962077</v>
      </c>
      <c r="P530" s="45">
        <v>0</v>
      </c>
      <c r="Q530" s="45">
        <v>0</v>
      </c>
      <c r="R530" s="314">
        <f t="shared" si="77"/>
        <v>31635708.545962077</v>
      </c>
      <c r="S530" s="292">
        <f>R530/L530</f>
        <v>13969.050446400001</v>
      </c>
      <c r="T530" s="297">
        <v>35854.509999999995</v>
      </c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</row>
    <row r="531" spans="1:124" ht="13.5" customHeight="1" x14ac:dyDescent="0.2">
      <c r="A531" s="379">
        <v>10</v>
      </c>
      <c r="B531" s="80" t="s">
        <v>1697</v>
      </c>
      <c r="C531" s="80" t="s">
        <v>1619</v>
      </c>
      <c r="D531" s="44" t="s">
        <v>1260</v>
      </c>
      <c r="E531" s="44">
        <v>1939</v>
      </c>
      <c r="F531" s="402" t="s">
        <v>1675</v>
      </c>
      <c r="G531" s="44" t="s">
        <v>114</v>
      </c>
      <c r="H531" s="44" t="s">
        <v>104</v>
      </c>
      <c r="I531" s="44">
        <v>5</v>
      </c>
      <c r="J531" s="44">
        <v>1</v>
      </c>
      <c r="K531" s="45">
        <v>1745</v>
      </c>
      <c r="L531" s="45">
        <v>1443</v>
      </c>
      <c r="M531" s="45">
        <v>0</v>
      </c>
      <c r="N531" s="52">
        <v>28</v>
      </c>
      <c r="O531" s="70">
        <v>38230875.336185999</v>
      </c>
      <c r="P531" s="314">
        <v>0</v>
      </c>
      <c r="Q531" s="314">
        <v>0</v>
      </c>
      <c r="R531" s="314">
        <f t="shared" si="77"/>
        <v>38230875.336185999</v>
      </c>
      <c r="S531" s="326">
        <f>R531/L531</f>
        <v>26494.023101999999</v>
      </c>
      <c r="T531" s="297">
        <v>33376.04</v>
      </c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</row>
    <row r="532" spans="1:124" ht="46.5" customHeight="1" x14ac:dyDescent="0.2">
      <c r="A532" s="391">
        <v>11</v>
      </c>
      <c r="B532" s="99" t="s">
        <v>1620</v>
      </c>
      <c r="C532" s="44" t="s">
        <v>1621</v>
      </c>
      <c r="D532" s="44" t="s">
        <v>1260</v>
      </c>
      <c r="E532" s="44" t="s">
        <v>109</v>
      </c>
      <c r="F532" s="52" t="s">
        <v>1675</v>
      </c>
      <c r="G532" s="44" t="s">
        <v>114</v>
      </c>
      <c r="H532" s="44" t="s">
        <v>104</v>
      </c>
      <c r="I532" s="44">
        <v>6</v>
      </c>
      <c r="J532" s="44">
        <v>2</v>
      </c>
      <c r="K532" s="45">
        <v>1855</v>
      </c>
      <c r="L532" s="45">
        <v>1236.4000000000001</v>
      </c>
      <c r="M532" s="45">
        <v>0</v>
      </c>
      <c r="N532" s="52">
        <v>29</v>
      </c>
      <c r="O532" s="70">
        <v>11246726.0532044</v>
      </c>
      <c r="P532" s="45">
        <v>0</v>
      </c>
      <c r="Q532" s="45">
        <v>0</v>
      </c>
      <c r="R532" s="45">
        <f t="shared" si="77"/>
        <v>11246726.0532044</v>
      </c>
      <c r="S532" s="292">
        <f>R532/L532</f>
        <v>9096.3491209999993</v>
      </c>
      <c r="T532" s="297">
        <v>40754.379999999997</v>
      </c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</row>
    <row r="533" spans="1:124" ht="38.25" customHeight="1" x14ac:dyDescent="0.2">
      <c r="A533" s="379">
        <v>12</v>
      </c>
      <c r="B533" s="80" t="s">
        <v>1623</v>
      </c>
      <c r="C533" s="80" t="s">
        <v>1624</v>
      </c>
      <c r="D533" s="44" t="s">
        <v>1260</v>
      </c>
      <c r="E533" s="44">
        <v>1939</v>
      </c>
      <c r="F533" s="52" t="s">
        <v>1675</v>
      </c>
      <c r="G533" s="44" t="s">
        <v>114</v>
      </c>
      <c r="H533" s="44" t="s">
        <v>104</v>
      </c>
      <c r="I533" s="44">
        <v>2</v>
      </c>
      <c r="J533" s="44">
        <v>3</v>
      </c>
      <c r="K533" s="45">
        <v>463.1</v>
      </c>
      <c r="L533" s="45">
        <v>418.3</v>
      </c>
      <c r="M533" s="45">
        <v>163.4</v>
      </c>
      <c r="N533" s="52">
        <v>16</v>
      </c>
      <c r="O533" s="70">
        <v>10090607.988522274</v>
      </c>
      <c r="P533" s="45">
        <v>0</v>
      </c>
      <c r="Q533" s="45">
        <v>0</v>
      </c>
      <c r="R533" s="314">
        <f t="shared" si="77"/>
        <v>10090607.988522274</v>
      </c>
      <c r="S533" s="297">
        <f t="shared" ref="S533:S548" si="78">R533/L533</f>
        <v>24122.897414588271</v>
      </c>
      <c r="T533" s="297">
        <v>40754.379999999997</v>
      </c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</row>
    <row r="534" spans="1:124" ht="13.5" customHeight="1" x14ac:dyDescent="0.2">
      <c r="A534" s="391">
        <v>13</v>
      </c>
      <c r="B534" s="80" t="s">
        <v>1625</v>
      </c>
      <c r="C534" s="80" t="s">
        <v>1626</v>
      </c>
      <c r="D534" s="44" t="s">
        <v>1260</v>
      </c>
      <c r="E534" s="44" t="s">
        <v>124</v>
      </c>
      <c r="F534" s="52"/>
      <c r="G534" s="44" t="s">
        <v>114</v>
      </c>
      <c r="H534" s="44" t="s">
        <v>104</v>
      </c>
      <c r="I534" s="44">
        <v>2</v>
      </c>
      <c r="J534" s="44">
        <v>1</v>
      </c>
      <c r="K534" s="45">
        <v>816.7</v>
      </c>
      <c r="L534" s="45">
        <v>738.5</v>
      </c>
      <c r="M534" s="45">
        <v>608.9</v>
      </c>
      <c r="N534" s="52">
        <v>12</v>
      </c>
      <c r="O534" s="70">
        <v>23559150.035068713</v>
      </c>
      <c r="P534" s="45">
        <v>0</v>
      </c>
      <c r="Q534" s="45">
        <v>0</v>
      </c>
      <c r="R534" s="314">
        <f t="shared" si="77"/>
        <v>23559150.035068713</v>
      </c>
      <c r="S534" s="292">
        <f t="shared" si="78"/>
        <v>31901.354143627235</v>
      </c>
      <c r="T534" s="292">
        <v>40754.379999999997</v>
      </c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</row>
    <row r="535" spans="1:124" ht="13.5" customHeight="1" x14ac:dyDescent="0.2">
      <c r="A535" s="379">
        <v>14</v>
      </c>
      <c r="B535" s="80" t="s">
        <v>1627</v>
      </c>
      <c r="C535" s="80" t="s">
        <v>1626</v>
      </c>
      <c r="D535" s="44" t="s">
        <v>1260</v>
      </c>
      <c r="E535" s="44" t="s">
        <v>124</v>
      </c>
      <c r="F535" s="52"/>
      <c r="G535" s="44" t="s">
        <v>114</v>
      </c>
      <c r="H535" s="44" t="s">
        <v>105</v>
      </c>
      <c r="I535" s="44">
        <v>2</v>
      </c>
      <c r="J535" s="44">
        <v>1</v>
      </c>
      <c r="K535" s="45">
        <v>405.6</v>
      </c>
      <c r="L535" s="45">
        <v>374.3</v>
      </c>
      <c r="M535" s="45">
        <v>374.3</v>
      </c>
      <c r="N535" s="52">
        <v>8</v>
      </c>
      <c r="O535" s="70">
        <v>12764919.1494615</v>
      </c>
      <c r="P535" s="45">
        <v>0</v>
      </c>
      <c r="Q535" s="45">
        <v>0</v>
      </c>
      <c r="R535" s="314">
        <f t="shared" si="77"/>
        <v>12764919.1494615</v>
      </c>
      <c r="S535" s="292">
        <f t="shared" si="78"/>
        <v>34103.44416099786</v>
      </c>
      <c r="T535" s="292">
        <v>40754.379999999997</v>
      </c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</row>
    <row r="536" spans="1:124" ht="13.5" customHeight="1" x14ac:dyDescent="0.2">
      <c r="A536" s="391">
        <v>15</v>
      </c>
      <c r="B536" s="80" t="s">
        <v>1628</v>
      </c>
      <c r="C536" s="80" t="s">
        <v>1629</v>
      </c>
      <c r="D536" s="44" t="s">
        <v>1260</v>
      </c>
      <c r="E536" s="44">
        <v>1958</v>
      </c>
      <c r="F536" s="52" t="s">
        <v>1675</v>
      </c>
      <c r="G536" s="44" t="s">
        <v>114</v>
      </c>
      <c r="H536" s="44" t="s">
        <v>104</v>
      </c>
      <c r="I536" s="44">
        <v>2</v>
      </c>
      <c r="J536" s="44">
        <v>3</v>
      </c>
      <c r="K536" s="45">
        <v>985.8</v>
      </c>
      <c r="L536" s="45">
        <v>880.5</v>
      </c>
      <c r="M536" s="45">
        <v>880.5</v>
      </c>
      <c r="N536" s="52">
        <v>16</v>
      </c>
      <c r="O536" s="70">
        <v>20100844.453906499</v>
      </c>
      <c r="P536" s="45">
        <v>0</v>
      </c>
      <c r="Q536" s="45">
        <v>0</v>
      </c>
      <c r="R536" s="314">
        <f t="shared" si="77"/>
        <v>20100844.453906499</v>
      </c>
      <c r="S536" s="292">
        <f t="shared" si="78"/>
        <v>22828.897732999998</v>
      </c>
      <c r="T536" s="292">
        <v>40754.379999999997</v>
      </c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</row>
    <row r="537" spans="1:124" ht="13.5" customHeight="1" x14ac:dyDescent="0.2">
      <c r="A537" s="379">
        <v>16</v>
      </c>
      <c r="B537" s="80" t="s">
        <v>1630</v>
      </c>
      <c r="C537" s="80" t="s">
        <v>1631</v>
      </c>
      <c r="D537" s="44" t="s">
        <v>1260</v>
      </c>
      <c r="E537" s="44" t="s">
        <v>109</v>
      </c>
      <c r="F537" s="52" t="s">
        <v>1675</v>
      </c>
      <c r="G537" s="44" t="s">
        <v>114</v>
      </c>
      <c r="H537" s="44" t="s">
        <v>104</v>
      </c>
      <c r="I537" s="44">
        <v>2</v>
      </c>
      <c r="J537" s="44">
        <v>1</v>
      </c>
      <c r="K537" s="45">
        <v>347.1</v>
      </c>
      <c r="L537" s="45">
        <v>328.1</v>
      </c>
      <c r="M537" s="45">
        <v>328.1</v>
      </c>
      <c r="N537" s="52">
        <v>6</v>
      </c>
      <c r="O537" s="70">
        <v>4567963.5832385002</v>
      </c>
      <c r="P537" s="45">
        <v>0</v>
      </c>
      <c r="Q537" s="45">
        <v>0</v>
      </c>
      <c r="R537" s="314">
        <f t="shared" si="77"/>
        <v>4567963.5832385002</v>
      </c>
      <c r="S537" s="292">
        <f t="shared" si="78"/>
        <v>13922.473585</v>
      </c>
      <c r="T537" s="292">
        <v>40754.379999999997</v>
      </c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</row>
    <row r="538" spans="1:124" ht="13.5" customHeight="1" x14ac:dyDescent="0.2">
      <c r="A538" s="391">
        <v>17</v>
      </c>
      <c r="B538" s="315" t="s">
        <v>1633</v>
      </c>
      <c r="C538" s="80" t="s">
        <v>1634</v>
      </c>
      <c r="D538" s="44" t="s">
        <v>1260</v>
      </c>
      <c r="E538" s="44" t="s">
        <v>109</v>
      </c>
      <c r="F538" s="52" t="s">
        <v>1675</v>
      </c>
      <c r="G538" s="44" t="s">
        <v>114</v>
      </c>
      <c r="H538" s="44" t="s">
        <v>104</v>
      </c>
      <c r="I538" s="44">
        <v>3</v>
      </c>
      <c r="J538" s="44">
        <v>1</v>
      </c>
      <c r="K538" s="45">
        <v>878</v>
      </c>
      <c r="L538" s="45">
        <v>678.8</v>
      </c>
      <c r="M538" s="45">
        <v>675.3</v>
      </c>
      <c r="N538" s="52">
        <v>13</v>
      </c>
      <c r="O538" s="70">
        <v>5438964.7155567994</v>
      </c>
      <c r="P538" s="45">
        <v>0</v>
      </c>
      <c r="Q538" s="45">
        <v>0</v>
      </c>
      <c r="R538" s="314">
        <f t="shared" si="77"/>
        <v>5438964.7155567994</v>
      </c>
      <c r="S538" s="292">
        <f t="shared" si="78"/>
        <v>8012.6174359999995</v>
      </c>
      <c r="T538" s="292">
        <v>29534.590000000004</v>
      </c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</row>
    <row r="539" spans="1:124" ht="13.5" customHeight="1" x14ac:dyDescent="0.2">
      <c r="A539" s="379">
        <v>18</v>
      </c>
      <c r="B539" s="80" t="s">
        <v>1635</v>
      </c>
      <c r="C539" s="80" t="s">
        <v>1636</v>
      </c>
      <c r="D539" s="44" t="s">
        <v>1260</v>
      </c>
      <c r="E539" s="44" t="s">
        <v>42</v>
      </c>
      <c r="F539" s="52"/>
      <c r="G539" s="44" t="s">
        <v>114</v>
      </c>
      <c r="H539" s="44" t="s">
        <v>105</v>
      </c>
      <c r="I539" s="44">
        <v>2</v>
      </c>
      <c r="J539" s="44">
        <v>1</v>
      </c>
      <c r="K539" s="45">
        <v>405</v>
      </c>
      <c r="L539" s="45">
        <v>372</v>
      </c>
      <c r="M539" s="45">
        <v>325.60000000000002</v>
      </c>
      <c r="N539" s="52">
        <v>8</v>
      </c>
      <c r="O539" s="70">
        <v>11823251.204374703</v>
      </c>
      <c r="P539" s="45">
        <v>0</v>
      </c>
      <c r="Q539" s="45">
        <v>0</v>
      </c>
      <c r="R539" s="314">
        <f t="shared" si="77"/>
        <v>11823251.204374703</v>
      </c>
      <c r="S539" s="292">
        <f t="shared" si="78"/>
        <v>31782.933345093286</v>
      </c>
      <c r="T539" s="292">
        <v>40754.379999999997</v>
      </c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</row>
    <row r="540" spans="1:124" ht="13.5" customHeight="1" x14ac:dyDescent="0.2">
      <c r="A540" s="391">
        <v>19</v>
      </c>
      <c r="B540" s="80" t="s">
        <v>1637</v>
      </c>
      <c r="C540" s="80" t="s">
        <v>1638</v>
      </c>
      <c r="D540" s="44" t="s">
        <v>1260</v>
      </c>
      <c r="E540" s="44" t="s">
        <v>109</v>
      </c>
      <c r="F540" s="52" t="s">
        <v>1675</v>
      </c>
      <c r="G540" s="44" t="s">
        <v>114</v>
      </c>
      <c r="H540" s="44" t="s">
        <v>104</v>
      </c>
      <c r="I540" s="44">
        <v>2</v>
      </c>
      <c r="J540" s="44">
        <v>4</v>
      </c>
      <c r="K540" s="45">
        <v>743.7</v>
      </c>
      <c r="L540" s="45">
        <v>624</v>
      </c>
      <c r="M540" s="45">
        <v>0</v>
      </c>
      <c r="N540" s="52">
        <v>1</v>
      </c>
      <c r="O540" s="70">
        <v>14245232.185392002</v>
      </c>
      <c r="P540" s="45">
        <v>0</v>
      </c>
      <c r="Q540" s="45">
        <v>0</v>
      </c>
      <c r="R540" s="314">
        <f t="shared" si="77"/>
        <v>14245232.185392002</v>
      </c>
      <c r="S540" s="292">
        <f t="shared" si="78"/>
        <v>22828.897733000002</v>
      </c>
      <c r="T540" s="292">
        <v>40754.379999999997</v>
      </c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</row>
    <row r="541" spans="1:124" ht="13.5" customHeight="1" x14ac:dyDescent="0.2">
      <c r="A541" s="379">
        <v>20</v>
      </c>
      <c r="B541" s="80" t="s">
        <v>1639</v>
      </c>
      <c r="C541" s="80" t="s">
        <v>1640</v>
      </c>
      <c r="D541" s="44" t="s">
        <v>1260</v>
      </c>
      <c r="E541" s="44" t="s">
        <v>109</v>
      </c>
      <c r="F541" s="52" t="s">
        <v>1675</v>
      </c>
      <c r="G541" s="44" t="s">
        <v>114</v>
      </c>
      <c r="H541" s="44" t="s">
        <v>104</v>
      </c>
      <c r="I541" s="44">
        <v>3</v>
      </c>
      <c r="J541" s="44">
        <v>1</v>
      </c>
      <c r="K541" s="45">
        <v>241.3</v>
      </c>
      <c r="L541" s="45">
        <v>177.9</v>
      </c>
      <c r="M541" s="45">
        <v>167.6</v>
      </c>
      <c r="N541" s="52">
        <v>6</v>
      </c>
      <c r="O541" s="70">
        <v>3464666.6592791998</v>
      </c>
      <c r="P541" s="45">
        <v>0</v>
      </c>
      <c r="Q541" s="45">
        <v>0</v>
      </c>
      <c r="R541" s="314">
        <f t="shared" si="77"/>
        <v>3464666.6592791998</v>
      </c>
      <c r="S541" s="292">
        <f t="shared" si="78"/>
        <v>19475.360647999998</v>
      </c>
      <c r="T541" s="292">
        <v>29534.590000000004</v>
      </c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</row>
    <row r="542" spans="1:124" ht="13.5" customHeight="1" x14ac:dyDescent="0.2">
      <c r="A542" s="391">
        <v>21</v>
      </c>
      <c r="B542" s="80" t="s">
        <v>1641</v>
      </c>
      <c r="C542" s="80" t="s">
        <v>1642</v>
      </c>
      <c r="D542" s="44" t="s">
        <v>1231</v>
      </c>
      <c r="E542" s="44">
        <v>1968</v>
      </c>
      <c r="F542" s="52" t="s">
        <v>1675</v>
      </c>
      <c r="G542" s="44" t="s">
        <v>114</v>
      </c>
      <c r="H542" s="44" t="s">
        <v>104</v>
      </c>
      <c r="I542" s="44">
        <v>3</v>
      </c>
      <c r="J542" s="44">
        <v>3</v>
      </c>
      <c r="K542" s="45">
        <v>1279.5999999999999</v>
      </c>
      <c r="L542" s="45">
        <v>887.9</v>
      </c>
      <c r="M542" s="45">
        <v>887.9</v>
      </c>
      <c r="N542" s="52">
        <v>24</v>
      </c>
      <c r="O542" s="70">
        <v>16161879.255754698</v>
      </c>
      <c r="P542" s="314">
        <v>0</v>
      </c>
      <c r="Q542" s="314">
        <v>0</v>
      </c>
      <c r="R542" s="314">
        <f t="shared" si="77"/>
        <v>16161879.255754698</v>
      </c>
      <c r="S542" s="326">
        <f t="shared" si="78"/>
        <v>18202.364292999999</v>
      </c>
      <c r="T542" s="292">
        <v>29534.59</v>
      </c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</row>
    <row r="543" spans="1:124" ht="13.5" customHeight="1" x14ac:dyDescent="0.2">
      <c r="A543" s="379">
        <v>22</v>
      </c>
      <c r="B543" s="80" t="s">
        <v>1643</v>
      </c>
      <c r="C543" s="80" t="s">
        <v>1644</v>
      </c>
      <c r="D543" s="44" t="s">
        <v>1231</v>
      </c>
      <c r="E543" s="44" t="s">
        <v>109</v>
      </c>
      <c r="F543" s="52" t="s">
        <v>1675</v>
      </c>
      <c r="G543" s="44" t="s">
        <v>114</v>
      </c>
      <c r="H543" s="44" t="s">
        <v>104</v>
      </c>
      <c r="I543" s="44">
        <v>3</v>
      </c>
      <c r="J543" s="44">
        <v>2</v>
      </c>
      <c r="K543" s="45">
        <v>1561.6</v>
      </c>
      <c r="L543" s="45">
        <v>926.1</v>
      </c>
      <c r="M543" s="45">
        <v>378.5</v>
      </c>
      <c r="N543" s="52">
        <v>1</v>
      </c>
      <c r="O543" s="70">
        <v>8310652.0546505395</v>
      </c>
      <c r="P543" s="45">
        <v>0</v>
      </c>
      <c r="Q543" s="45">
        <v>0</v>
      </c>
      <c r="R543" s="45">
        <f t="shared" si="77"/>
        <v>8310652.0546505395</v>
      </c>
      <c r="S543" s="292">
        <f t="shared" si="78"/>
        <v>8973.8171413999989</v>
      </c>
      <c r="T543" s="292">
        <v>40754.379999999997</v>
      </c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</row>
    <row r="544" spans="1:124" ht="13.5" customHeight="1" x14ac:dyDescent="0.2">
      <c r="A544" s="391">
        <v>23</v>
      </c>
      <c r="B544" s="80" t="s">
        <v>1645</v>
      </c>
      <c r="C544" s="80" t="s">
        <v>1646</v>
      </c>
      <c r="D544" s="44" t="s">
        <v>1231</v>
      </c>
      <c r="E544" s="44" t="s">
        <v>55</v>
      </c>
      <c r="F544" s="52" t="s">
        <v>1675</v>
      </c>
      <c r="G544" s="44" t="s">
        <v>114</v>
      </c>
      <c r="H544" s="44" t="s">
        <v>1176</v>
      </c>
      <c r="I544" s="44">
        <v>2</v>
      </c>
      <c r="J544" s="44">
        <v>1</v>
      </c>
      <c r="K544" s="45">
        <v>357.2</v>
      </c>
      <c r="L544" s="45">
        <v>331.2</v>
      </c>
      <c r="M544" s="45">
        <v>240.1</v>
      </c>
      <c r="N544" s="52">
        <v>8</v>
      </c>
      <c r="O544" s="70">
        <v>7420118.6823695982</v>
      </c>
      <c r="P544" s="45">
        <v>0</v>
      </c>
      <c r="Q544" s="45">
        <v>0</v>
      </c>
      <c r="R544" s="45">
        <f t="shared" si="77"/>
        <v>7420118.6823695982</v>
      </c>
      <c r="S544" s="292">
        <f t="shared" si="78"/>
        <v>22403.739982999996</v>
      </c>
      <c r="T544" s="292">
        <v>39373.880000000005</v>
      </c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</row>
    <row r="545" spans="1:124" ht="13.5" customHeight="1" x14ac:dyDescent="0.2">
      <c r="A545" s="379">
        <v>24</v>
      </c>
      <c r="B545" s="80" t="s">
        <v>1647</v>
      </c>
      <c r="C545" s="80" t="s">
        <v>1648</v>
      </c>
      <c r="D545" s="44" t="s">
        <v>1231</v>
      </c>
      <c r="E545" s="44" t="s">
        <v>60</v>
      </c>
      <c r="F545" s="52"/>
      <c r="G545" s="44" t="s">
        <v>114</v>
      </c>
      <c r="H545" s="44" t="s">
        <v>104</v>
      </c>
      <c r="I545" s="44">
        <v>2</v>
      </c>
      <c r="J545" s="44">
        <v>1</v>
      </c>
      <c r="K545" s="45">
        <v>371</v>
      </c>
      <c r="L545" s="45">
        <v>359.3</v>
      </c>
      <c r="M545" s="45">
        <v>311.5</v>
      </c>
      <c r="N545" s="52">
        <v>8</v>
      </c>
      <c r="O545" s="70">
        <v>11339440.14780324</v>
      </c>
      <c r="P545" s="45">
        <v>0</v>
      </c>
      <c r="Q545" s="45">
        <v>0</v>
      </c>
      <c r="R545" s="45">
        <f t="shared" si="77"/>
        <v>11339440.14780324</v>
      </c>
      <c r="S545" s="292">
        <f t="shared" si="78"/>
        <v>31559.811154476036</v>
      </c>
      <c r="T545" s="292">
        <v>40754.379999999997</v>
      </c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</row>
    <row r="546" spans="1:124" ht="13.5" customHeight="1" x14ac:dyDescent="0.2">
      <c r="A546" s="391">
        <v>25</v>
      </c>
      <c r="B546" s="80" t="s">
        <v>1649</v>
      </c>
      <c r="C546" s="80" t="s">
        <v>1650</v>
      </c>
      <c r="D546" s="44" t="s">
        <v>1231</v>
      </c>
      <c r="E546" s="44" t="s">
        <v>57</v>
      </c>
      <c r="F546" s="52"/>
      <c r="G546" s="44" t="s">
        <v>114</v>
      </c>
      <c r="H546" s="44" t="s">
        <v>104</v>
      </c>
      <c r="I546" s="44">
        <v>2</v>
      </c>
      <c r="J546" s="44">
        <v>4</v>
      </c>
      <c r="K546" s="45">
        <v>1637.8</v>
      </c>
      <c r="L546" s="45">
        <v>1202.5999999999999</v>
      </c>
      <c r="M546" s="45">
        <v>0</v>
      </c>
      <c r="N546" s="52">
        <v>1</v>
      </c>
      <c r="O546" s="70">
        <v>30792861.834084794</v>
      </c>
      <c r="P546" s="45">
        <v>0</v>
      </c>
      <c r="Q546" s="45">
        <v>0</v>
      </c>
      <c r="R546" s="45">
        <f t="shared" si="77"/>
        <v>30792861.834084794</v>
      </c>
      <c r="S546" s="292">
        <f t="shared" si="78"/>
        <v>25605.240174692164</v>
      </c>
      <c r="T546" s="292">
        <v>29534.590000000004</v>
      </c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</row>
    <row r="547" spans="1:124" ht="13.5" customHeight="1" x14ac:dyDescent="0.2">
      <c r="A547" s="379">
        <v>26</v>
      </c>
      <c r="B547" s="99" t="s">
        <v>1651</v>
      </c>
      <c r="C547" s="44" t="s">
        <v>1652</v>
      </c>
      <c r="D547" s="44" t="s">
        <v>175</v>
      </c>
      <c r="E547" s="44" t="s">
        <v>109</v>
      </c>
      <c r="F547" s="52"/>
      <c r="G547" s="44" t="s">
        <v>114</v>
      </c>
      <c r="H547" s="44" t="s">
        <v>104</v>
      </c>
      <c r="I547" s="44">
        <v>5</v>
      </c>
      <c r="J547" s="79">
        <v>2</v>
      </c>
      <c r="K547" s="45">
        <v>1265.7</v>
      </c>
      <c r="L547" s="45">
        <v>1126.9000000000001</v>
      </c>
      <c r="M547" s="45">
        <v>603.29999999999995</v>
      </c>
      <c r="N547" s="85">
        <v>13</v>
      </c>
      <c r="O547" s="292">
        <v>12924674.275043802</v>
      </c>
      <c r="P547" s="45">
        <v>0</v>
      </c>
      <c r="Q547" s="45">
        <v>0</v>
      </c>
      <c r="R547" s="45">
        <f t="shared" si="77"/>
        <v>12924674.275043802</v>
      </c>
      <c r="S547" s="292">
        <f t="shared" si="78"/>
        <v>11469.229102000001</v>
      </c>
      <c r="T547" s="292">
        <v>13667.85</v>
      </c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</row>
    <row r="548" spans="1:124" ht="13.5" customHeight="1" x14ac:dyDescent="0.2">
      <c r="A548" s="391">
        <v>27</v>
      </c>
      <c r="B548" s="80" t="s">
        <v>1653</v>
      </c>
      <c r="C548" s="80" t="s">
        <v>1654</v>
      </c>
      <c r="D548" s="44" t="s">
        <v>175</v>
      </c>
      <c r="E548" s="44" t="s">
        <v>42</v>
      </c>
      <c r="F548" s="52"/>
      <c r="G548" s="44" t="s">
        <v>114</v>
      </c>
      <c r="H548" s="44" t="s">
        <v>105</v>
      </c>
      <c r="I548" s="44">
        <v>2</v>
      </c>
      <c r="J548" s="44">
        <v>1</v>
      </c>
      <c r="K548" s="45">
        <v>395.9</v>
      </c>
      <c r="L548" s="45">
        <v>362.7</v>
      </c>
      <c r="M548" s="45">
        <v>362.7</v>
      </c>
      <c r="N548" s="52">
        <v>8</v>
      </c>
      <c r="O548" s="70">
        <v>13359064.802323498</v>
      </c>
      <c r="P548" s="45">
        <v>0</v>
      </c>
      <c r="Q548" s="45">
        <v>0</v>
      </c>
      <c r="R548" s="45">
        <f t="shared" si="77"/>
        <v>13359064.802323498</v>
      </c>
      <c r="S548" s="292">
        <f t="shared" si="78"/>
        <v>36832.271304999995</v>
      </c>
      <c r="T548" s="292">
        <v>40754.379999999997</v>
      </c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</row>
    <row r="549" spans="1:124" s="47" customFormat="1" ht="12.75" customHeight="1" x14ac:dyDescent="0.2">
      <c r="A549" s="237"/>
      <c r="B549" s="250"/>
      <c r="C549" s="237"/>
      <c r="D549" s="237"/>
      <c r="E549" s="125"/>
      <c r="F549" s="261"/>
      <c r="G549" s="125"/>
      <c r="H549" s="128"/>
      <c r="I549" s="125"/>
      <c r="J549" s="130"/>
      <c r="K549" s="132"/>
      <c r="L549" s="132"/>
      <c r="M549" s="132"/>
      <c r="N549" s="132"/>
      <c r="O549" s="334"/>
      <c r="P549" s="321"/>
      <c r="Q549" s="321"/>
      <c r="R549" s="321"/>
      <c r="S549" s="321"/>
      <c r="T549" s="32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259"/>
      <c r="AW549" s="259"/>
      <c r="AX549" s="259"/>
      <c r="AY549" s="259"/>
      <c r="AZ549" s="259"/>
      <c r="BA549" s="259"/>
      <c r="BB549" s="259"/>
      <c r="BC549" s="259"/>
      <c r="BD549" s="259"/>
      <c r="BE549" s="259"/>
      <c r="BF549" s="259"/>
      <c r="BG549" s="259"/>
      <c r="BH549" s="259"/>
      <c r="BI549" s="259"/>
      <c r="BJ549" s="259"/>
      <c r="BK549" s="259"/>
      <c r="BL549" s="259"/>
      <c r="BM549" s="259"/>
      <c r="BN549" s="259"/>
      <c r="BO549" s="259"/>
      <c r="BP549" s="259"/>
      <c r="BQ549" s="259"/>
      <c r="BR549" s="259"/>
      <c r="BS549" s="259"/>
      <c r="BT549" s="259"/>
      <c r="BU549" s="259"/>
      <c r="BV549" s="259"/>
      <c r="BW549" s="259"/>
      <c r="BX549" s="259"/>
      <c r="BY549" s="259"/>
      <c r="BZ549" s="259"/>
      <c r="CA549" s="259"/>
      <c r="CB549" s="259"/>
      <c r="CC549" s="259"/>
      <c r="CD549" s="259"/>
      <c r="CE549" s="259"/>
      <c r="CF549" s="259"/>
      <c r="CG549" s="259"/>
      <c r="CH549" s="259"/>
      <c r="CI549" s="259"/>
      <c r="CJ549" s="259"/>
      <c r="CK549" s="259"/>
      <c r="CL549" s="259"/>
      <c r="CM549" s="259"/>
      <c r="CN549" s="259"/>
      <c r="CO549" s="259"/>
      <c r="CP549" s="259"/>
      <c r="CQ549" s="259"/>
      <c r="CR549" s="259"/>
      <c r="CS549" s="259"/>
      <c r="CT549" s="259"/>
      <c r="CU549" s="259"/>
      <c r="CV549" s="259"/>
      <c r="CW549" s="259"/>
      <c r="CX549" s="259"/>
      <c r="CY549" s="259"/>
      <c r="CZ549" s="259"/>
      <c r="DA549" s="259"/>
      <c r="DB549" s="259"/>
      <c r="DC549" s="259"/>
      <c r="DD549" s="259"/>
      <c r="DE549" s="259"/>
      <c r="DF549" s="259"/>
      <c r="DG549" s="259"/>
      <c r="DH549" s="259"/>
      <c r="DI549" s="259"/>
      <c r="DJ549" s="259"/>
      <c r="DK549" s="259"/>
      <c r="DL549" s="259"/>
      <c r="DM549" s="259"/>
      <c r="DN549" s="259"/>
      <c r="DO549" s="259"/>
      <c r="DP549" s="259"/>
      <c r="DQ549" s="259"/>
      <c r="DR549" s="259"/>
      <c r="DS549" s="259"/>
      <c r="DT549" s="259"/>
    </row>
    <row r="550" spans="1:124" s="1" customFormat="1" ht="12.75" customHeight="1" x14ac:dyDescent="0.2">
      <c r="A550" s="78">
        <v>1</v>
      </c>
      <c r="B550" s="65" t="s">
        <v>444</v>
      </c>
      <c r="C550" s="78" t="s">
        <v>445</v>
      </c>
      <c r="D550" s="78" t="s">
        <v>168</v>
      </c>
      <c r="E550" s="89" t="s">
        <v>52</v>
      </c>
      <c r="F550" s="89"/>
      <c r="G550" s="89" t="s">
        <v>114</v>
      </c>
      <c r="H550" s="88" t="s">
        <v>1100</v>
      </c>
      <c r="I550" s="89">
        <v>2</v>
      </c>
      <c r="J550" s="91">
        <v>1</v>
      </c>
      <c r="K550" s="29">
        <v>660.63</v>
      </c>
      <c r="L550" s="29">
        <v>421.2</v>
      </c>
      <c r="M550" s="29">
        <v>0</v>
      </c>
      <c r="N550" s="30">
        <v>8</v>
      </c>
      <c r="O550" s="287">
        <v>11994177.772906981</v>
      </c>
      <c r="P550" s="314">
        <v>0</v>
      </c>
      <c r="Q550" s="314">
        <v>0</v>
      </c>
      <c r="R550" s="314">
        <f t="shared" ref="R550:R565" si="79">O550</f>
        <v>11994177.772906981</v>
      </c>
      <c r="S550" s="326">
        <f t="shared" ref="S550:S565" si="80">R550/L550</f>
        <v>28476.205538715531</v>
      </c>
      <c r="T550" s="325">
        <f t="shared" ref="T550:T565" si="81">S550*102%</f>
        <v>29045.72964948984</v>
      </c>
    </row>
    <row r="551" spans="1:124" s="1" customFormat="1" ht="12.75" customHeight="1" x14ac:dyDescent="0.2">
      <c r="A551" s="78">
        <f t="shared" ref="A551:A565" si="82">A550+1</f>
        <v>2</v>
      </c>
      <c r="B551" s="65" t="s">
        <v>446</v>
      </c>
      <c r="C551" s="78" t="s">
        <v>447</v>
      </c>
      <c r="D551" s="78" t="s">
        <v>168</v>
      </c>
      <c r="E551" s="89" t="s">
        <v>55</v>
      </c>
      <c r="F551" s="89"/>
      <c r="G551" s="89" t="s">
        <v>114</v>
      </c>
      <c r="H551" s="88" t="s">
        <v>1101</v>
      </c>
      <c r="I551" s="89">
        <v>2</v>
      </c>
      <c r="J551" s="91">
        <v>1</v>
      </c>
      <c r="K551" s="29">
        <v>347.2</v>
      </c>
      <c r="L551" s="29">
        <v>317.60000000000002</v>
      </c>
      <c r="M551" s="29">
        <v>0</v>
      </c>
      <c r="N551" s="30">
        <v>8</v>
      </c>
      <c r="O551" s="213">
        <v>6057883.8084278312</v>
      </c>
      <c r="P551" s="94">
        <v>0</v>
      </c>
      <c r="Q551" s="94">
        <v>0</v>
      </c>
      <c r="R551" s="94">
        <f t="shared" si="79"/>
        <v>6057883.8084278312</v>
      </c>
      <c r="S551" s="151">
        <f t="shared" si="80"/>
        <v>19073.941462304254</v>
      </c>
      <c r="T551" s="256">
        <f t="shared" si="81"/>
        <v>19455.420291550341</v>
      </c>
    </row>
    <row r="552" spans="1:124" s="1" customFormat="1" ht="12.75" customHeight="1" x14ac:dyDescent="0.2">
      <c r="A552" s="78">
        <f t="shared" si="82"/>
        <v>3</v>
      </c>
      <c r="B552" s="65" t="s">
        <v>450</v>
      </c>
      <c r="C552" s="78" t="s">
        <v>451</v>
      </c>
      <c r="D552" s="78" t="s">
        <v>168</v>
      </c>
      <c r="E552" s="89" t="s">
        <v>452</v>
      </c>
      <c r="F552" s="89"/>
      <c r="G552" s="89" t="s">
        <v>114</v>
      </c>
      <c r="H552" s="88" t="s">
        <v>1110</v>
      </c>
      <c r="I552" s="89">
        <v>2</v>
      </c>
      <c r="J552" s="91">
        <v>1</v>
      </c>
      <c r="K552" s="29">
        <v>133</v>
      </c>
      <c r="L552" s="29">
        <v>96</v>
      </c>
      <c r="M552" s="29">
        <v>0</v>
      </c>
      <c r="N552" s="30">
        <v>3</v>
      </c>
      <c r="O552" s="213">
        <v>2620913.2296525775</v>
      </c>
      <c r="P552" s="94">
        <v>0</v>
      </c>
      <c r="Q552" s="94">
        <v>0</v>
      </c>
      <c r="R552" s="94">
        <f t="shared" si="79"/>
        <v>2620913.2296525775</v>
      </c>
      <c r="S552" s="151">
        <f t="shared" si="80"/>
        <v>27301.179475547684</v>
      </c>
      <c r="T552" s="256">
        <f t="shared" si="81"/>
        <v>27847.203065058638</v>
      </c>
    </row>
    <row r="553" spans="1:124" s="1" customFormat="1" ht="12.75" customHeight="1" x14ac:dyDescent="0.2">
      <c r="A553" s="78">
        <f t="shared" si="82"/>
        <v>4</v>
      </c>
      <c r="B553" s="65" t="s">
        <v>1150</v>
      </c>
      <c r="C553" s="78" t="s">
        <v>441</v>
      </c>
      <c r="D553" s="78" t="s">
        <v>168</v>
      </c>
      <c r="E553" s="89" t="s">
        <v>109</v>
      </c>
      <c r="F553" s="89"/>
      <c r="G553" s="89" t="s">
        <v>114</v>
      </c>
      <c r="H553" s="88" t="s">
        <v>1110</v>
      </c>
      <c r="I553" s="89">
        <v>2</v>
      </c>
      <c r="J553" s="91">
        <v>4</v>
      </c>
      <c r="K553" s="29">
        <v>356.5</v>
      </c>
      <c r="L553" s="29">
        <v>354</v>
      </c>
      <c r="M553" s="29">
        <v>0</v>
      </c>
      <c r="N553" s="30">
        <v>8</v>
      </c>
      <c r="O553" s="213">
        <v>6120217.5092860823</v>
      </c>
      <c r="P553" s="94">
        <v>0</v>
      </c>
      <c r="Q553" s="94">
        <v>0</v>
      </c>
      <c r="R553" s="94">
        <f t="shared" si="79"/>
        <v>6120217.5092860823</v>
      </c>
      <c r="S553" s="151">
        <f t="shared" si="80"/>
        <v>17288.750026231872</v>
      </c>
      <c r="T553" s="256">
        <f t="shared" si="81"/>
        <v>17634.52502675651</v>
      </c>
    </row>
    <row r="554" spans="1:124" s="1" customFormat="1" ht="12.75" customHeight="1" x14ac:dyDescent="0.2">
      <c r="A554" s="78">
        <f t="shared" si="82"/>
        <v>5</v>
      </c>
      <c r="B554" s="65" t="s">
        <v>448</v>
      </c>
      <c r="C554" s="78" t="s">
        <v>449</v>
      </c>
      <c r="D554" s="78" t="s">
        <v>168</v>
      </c>
      <c r="E554" s="89" t="s">
        <v>109</v>
      </c>
      <c r="F554" s="89"/>
      <c r="G554" s="89" t="s">
        <v>114</v>
      </c>
      <c r="H554" s="88" t="s">
        <v>1151</v>
      </c>
      <c r="I554" s="89">
        <v>4</v>
      </c>
      <c r="J554" s="91">
        <v>1</v>
      </c>
      <c r="K554" s="29">
        <v>1751.9</v>
      </c>
      <c r="L554" s="29">
        <v>1656.9</v>
      </c>
      <c r="M554" s="29">
        <v>0</v>
      </c>
      <c r="N554" s="30">
        <v>11</v>
      </c>
      <c r="O554" s="213">
        <v>31806911.645483464</v>
      </c>
      <c r="P554" s="94">
        <v>0</v>
      </c>
      <c r="Q554" s="94">
        <v>0</v>
      </c>
      <c r="R554" s="94">
        <f t="shared" si="79"/>
        <v>31806911.645483464</v>
      </c>
      <c r="S554" s="151">
        <f t="shared" si="80"/>
        <v>19196.639293550281</v>
      </c>
      <c r="T554" s="256">
        <f t="shared" si="81"/>
        <v>19580.572079421287</v>
      </c>
    </row>
    <row r="555" spans="1:124" s="1" customFormat="1" ht="12.75" customHeight="1" x14ac:dyDescent="0.2">
      <c r="A555" s="78">
        <f t="shared" si="82"/>
        <v>6</v>
      </c>
      <c r="B555" s="65" t="s">
        <v>462</v>
      </c>
      <c r="C555" s="78" t="s">
        <v>463</v>
      </c>
      <c r="D555" s="78" t="s">
        <v>168</v>
      </c>
      <c r="E555" s="89" t="s">
        <v>109</v>
      </c>
      <c r="F555" s="89"/>
      <c r="G555" s="89" t="s">
        <v>114</v>
      </c>
      <c r="H555" s="88" t="s">
        <v>1110</v>
      </c>
      <c r="I555" s="89">
        <v>2</v>
      </c>
      <c r="J555" s="91">
        <v>2</v>
      </c>
      <c r="K555" s="29">
        <v>536.1</v>
      </c>
      <c r="L555" s="29">
        <v>470.3</v>
      </c>
      <c r="M555" s="29">
        <v>0</v>
      </c>
      <c r="N555" s="30">
        <v>9</v>
      </c>
      <c r="O555" s="213">
        <v>9203502.4031648487</v>
      </c>
      <c r="P555" s="94">
        <v>0</v>
      </c>
      <c r="Q555" s="94">
        <v>0</v>
      </c>
      <c r="R555" s="94">
        <f t="shared" si="79"/>
        <v>9203502.4031648487</v>
      </c>
      <c r="S555" s="151">
        <f t="shared" si="80"/>
        <v>19569.428881915475</v>
      </c>
      <c r="T555" s="256">
        <f t="shared" si="81"/>
        <v>19960.817459553786</v>
      </c>
    </row>
    <row r="556" spans="1:124" s="1" customFormat="1" ht="12.75" customHeight="1" x14ac:dyDescent="0.2">
      <c r="A556" s="78">
        <f t="shared" si="82"/>
        <v>7</v>
      </c>
      <c r="B556" s="65" t="s">
        <v>435</v>
      </c>
      <c r="C556" s="78" t="s">
        <v>436</v>
      </c>
      <c r="D556" s="78" t="s">
        <v>168</v>
      </c>
      <c r="E556" s="97" t="s">
        <v>53</v>
      </c>
      <c r="F556" s="97"/>
      <c r="G556" s="89" t="s">
        <v>114</v>
      </c>
      <c r="H556" s="122" t="s">
        <v>1103</v>
      </c>
      <c r="I556" s="97">
        <v>2</v>
      </c>
      <c r="J556" s="123">
        <v>2</v>
      </c>
      <c r="K556" s="94">
        <v>846.2</v>
      </c>
      <c r="L556" s="94">
        <v>764.3</v>
      </c>
      <c r="M556" s="29">
        <v>0</v>
      </c>
      <c r="N556" s="124">
        <v>12</v>
      </c>
      <c r="O556" s="213">
        <v>14764347.000839949</v>
      </c>
      <c r="P556" s="94">
        <v>0</v>
      </c>
      <c r="Q556" s="94">
        <v>0</v>
      </c>
      <c r="R556" s="94">
        <f t="shared" si="79"/>
        <v>14764347.000839949</v>
      </c>
      <c r="S556" s="151">
        <f t="shared" si="80"/>
        <v>19317.476123040626</v>
      </c>
      <c r="T556" s="256">
        <f t="shared" si="81"/>
        <v>19703.825645501438</v>
      </c>
    </row>
    <row r="557" spans="1:124" s="1" customFormat="1" ht="12.75" customHeight="1" x14ac:dyDescent="0.2">
      <c r="A557" s="78">
        <f t="shared" si="82"/>
        <v>8</v>
      </c>
      <c r="B557" s="65" t="s">
        <v>464</v>
      </c>
      <c r="C557" s="78" t="s">
        <v>465</v>
      </c>
      <c r="D557" s="78" t="s">
        <v>168</v>
      </c>
      <c r="E557" s="89" t="s">
        <v>53</v>
      </c>
      <c r="F557" s="89"/>
      <c r="G557" s="89" t="s">
        <v>114</v>
      </c>
      <c r="H557" s="88" t="s">
        <v>1151</v>
      </c>
      <c r="I557" s="89">
        <v>2</v>
      </c>
      <c r="J557" s="91">
        <v>1</v>
      </c>
      <c r="K557" s="29">
        <v>437</v>
      </c>
      <c r="L557" s="29">
        <v>398.5</v>
      </c>
      <c r="M557" s="29">
        <v>0</v>
      </c>
      <c r="N557" s="30">
        <v>10</v>
      </c>
      <c r="O557" s="213">
        <v>7934026.1368093332</v>
      </c>
      <c r="P557" s="94">
        <v>0</v>
      </c>
      <c r="Q557" s="94">
        <v>0</v>
      </c>
      <c r="R557" s="94">
        <f t="shared" si="79"/>
        <v>7934026.1368093332</v>
      </c>
      <c r="S557" s="151">
        <f t="shared" si="80"/>
        <v>19909.726817589293</v>
      </c>
      <c r="T557" s="256">
        <f t="shared" si="81"/>
        <v>20307.921353941081</v>
      </c>
    </row>
    <row r="558" spans="1:124" s="1" customFormat="1" ht="12.75" customHeight="1" x14ac:dyDescent="0.2">
      <c r="A558" s="78">
        <f t="shared" si="82"/>
        <v>9</v>
      </c>
      <c r="B558" s="65" t="s">
        <v>453</v>
      </c>
      <c r="C558" s="78" t="s">
        <v>454</v>
      </c>
      <c r="D558" s="78" t="s">
        <v>168</v>
      </c>
      <c r="E558" s="89" t="s">
        <v>46</v>
      </c>
      <c r="F558" s="89"/>
      <c r="G558" s="89" t="s">
        <v>114</v>
      </c>
      <c r="H558" s="88" t="s">
        <v>1151</v>
      </c>
      <c r="I558" s="89">
        <v>2</v>
      </c>
      <c r="J558" s="91">
        <v>1</v>
      </c>
      <c r="K558" s="29">
        <v>543.6</v>
      </c>
      <c r="L558" s="29">
        <v>315</v>
      </c>
      <c r="M558" s="29">
        <v>0</v>
      </c>
      <c r="N558" s="30">
        <v>8</v>
      </c>
      <c r="O558" s="213">
        <v>9869420.1555367373</v>
      </c>
      <c r="P558" s="94">
        <v>0</v>
      </c>
      <c r="Q558" s="94">
        <v>0</v>
      </c>
      <c r="R558" s="94">
        <f t="shared" si="79"/>
        <v>9869420.1555367373</v>
      </c>
      <c r="S558" s="151">
        <f t="shared" si="80"/>
        <v>31331.492557259484</v>
      </c>
      <c r="T558" s="256">
        <f t="shared" si="81"/>
        <v>31958.122408404673</v>
      </c>
    </row>
    <row r="559" spans="1:124" s="1" customFormat="1" ht="12.75" customHeight="1" x14ac:dyDescent="0.2">
      <c r="A559" s="78">
        <f t="shared" si="82"/>
        <v>10</v>
      </c>
      <c r="B559" s="65" t="s">
        <v>437</v>
      </c>
      <c r="C559" s="78" t="s">
        <v>438</v>
      </c>
      <c r="D559" s="78" t="s">
        <v>168</v>
      </c>
      <c r="E559" s="89" t="s">
        <v>52</v>
      </c>
      <c r="F559" s="89"/>
      <c r="G559" s="89" t="s">
        <v>114</v>
      </c>
      <c r="H559" s="122" t="s">
        <v>1103</v>
      </c>
      <c r="I559" s="89">
        <v>2</v>
      </c>
      <c r="J559" s="91">
        <v>1</v>
      </c>
      <c r="K559" s="29">
        <v>419.8</v>
      </c>
      <c r="L559" s="29">
        <v>404.6</v>
      </c>
      <c r="M559" s="29">
        <v>0</v>
      </c>
      <c r="N559" s="95">
        <v>8</v>
      </c>
      <c r="O559" s="213">
        <v>7324595.687724662</v>
      </c>
      <c r="P559" s="94">
        <v>0</v>
      </c>
      <c r="Q559" s="94">
        <v>0</v>
      </c>
      <c r="R559" s="94">
        <f t="shared" si="79"/>
        <v>7324595.687724662</v>
      </c>
      <c r="S559" s="151">
        <f t="shared" si="80"/>
        <v>18103.301254880527</v>
      </c>
      <c r="T559" s="256">
        <f t="shared" si="81"/>
        <v>18465.367279978138</v>
      </c>
    </row>
    <row r="560" spans="1:124" s="1" customFormat="1" ht="12.75" customHeight="1" x14ac:dyDescent="0.2">
      <c r="A560" s="78">
        <f t="shared" si="82"/>
        <v>11</v>
      </c>
      <c r="B560" s="65" t="s">
        <v>455</v>
      </c>
      <c r="C560" s="78" t="s">
        <v>456</v>
      </c>
      <c r="D560" s="78" t="s">
        <v>168</v>
      </c>
      <c r="E560" s="89" t="s">
        <v>52</v>
      </c>
      <c r="F560" s="89"/>
      <c r="G560" s="89" t="s">
        <v>114</v>
      </c>
      <c r="H560" s="88" t="s">
        <v>1110</v>
      </c>
      <c r="I560" s="89">
        <v>2</v>
      </c>
      <c r="J560" s="91">
        <v>1</v>
      </c>
      <c r="K560" s="29">
        <v>293.60000000000002</v>
      </c>
      <c r="L560" s="29">
        <v>266.10000000000002</v>
      </c>
      <c r="M560" s="29">
        <v>0</v>
      </c>
      <c r="N560" s="30">
        <v>8</v>
      </c>
      <c r="O560" s="213">
        <v>5040381.0960067147</v>
      </c>
      <c r="P560" s="94">
        <v>0</v>
      </c>
      <c r="Q560" s="94">
        <v>0</v>
      </c>
      <c r="R560" s="94">
        <f t="shared" si="79"/>
        <v>5040381.0960067147</v>
      </c>
      <c r="S560" s="151">
        <f t="shared" si="80"/>
        <v>18941.680180408548</v>
      </c>
      <c r="T560" s="256">
        <f t="shared" si="81"/>
        <v>19320.513784016719</v>
      </c>
    </row>
    <row r="561" spans="1:124" s="1" customFormat="1" ht="12.75" customHeight="1" x14ac:dyDescent="0.2">
      <c r="A561" s="78">
        <f t="shared" si="82"/>
        <v>12</v>
      </c>
      <c r="B561" s="65" t="s">
        <v>442</v>
      </c>
      <c r="C561" s="78" t="s">
        <v>443</v>
      </c>
      <c r="D561" s="78" t="s">
        <v>168</v>
      </c>
      <c r="E561" s="89" t="s">
        <v>109</v>
      </c>
      <c r="F561" s="89"/>
      <c r="G561" s="89" t="s">
        <v>114</v>
      </c>
      <c r="H561" s="88" t="s">
        <v>1110</v>
      </c>
      <c r="I561" s="89">
        <v>2</v>
      </c>
      <c r="J561" s="91">
        <v>2</v>
      </c>
      <c r="K561" s="29">
        <v>201.7</v>
      </c>
      <c r="L561" s="29">
        <v>188.2</v>
      </c>
      <c r="M561" s="29">
        <v>0</v>
      </c>
      <c r="N561" s="30">
        <v>5</v>
      </c>
      <c r="O561" s="213">
        <v>2937820.3877115296</v>
      </c>
      <c r="P561" s="94">
        <v>0</v>
      </c>
      <c r="Q561" s="94">
        <v>0</v>
      </c>
      <c r="R561" s="94">
        <f t="shared" si="79"/>
        <v>2937820.3877115296</v>
      </c>
      <c r="S561" s="151">
        <f t="shared" si="80"/>
        <v>15610.097703036821</v>
      </c>
      <c r="T561" s="256">
        <f t="shared" si="81"/>
        <v>15922.299657097557</v>
      </c>
    </row>
    <row r="562" spans="1:124" s="1" customFormat="1" ht="12.75" customHeight="1" x14ac:dyDescent="0.2">
      <c r="A562" s="78">
        <f t="shared" si="82"/>
        <v>13</v>
      </c>
      <c r="B562" s="65" t="s">
        <v>439</v>
      </c>
      <c r="C562" s="78" t="s">
        <v>440</v>
      </c>
      <c r="D562" s="78" t="s">
        <v>168</v>
      </c>
      <c r="E562" s="89" t="s">
        <v>57</v>
      </c>
      <c r="F562" s="89"/>
      <c r="G562" s="89" t="s">
        <v>114</v>
      </c>
      <c r="H562" s="88" t="s">
        <v>1100</v>
      </c>
      <c r="I562" s="89">
        <v>2</v>
      </c>
      <c r="J562" s="91">
        <v>1</v>
      </c>
      <c r="K562" s="29">
        <v>530.29999999999995</v>
      </c>
      <c r="L562" s="29">
        <v>452</v>
      </c>
      <c r="M562" s="29">
        <v>0</v>
      </c>
      <c r="N562" s="30">
        <v>12</v>
      </c>
      <c r="O562" s="213">
        <v>8281728.1129096113</v>
      </c>
      <c r="P562" s="94">
        <v>0</v>
      </c>
      <c r="Q562" s="94">
        <v>0</v>
      </c>
      <c r="R562" s="94">
        <f t="shared" si="79"/>
        <v>8281728.1129096113</v>
      </c>
      <c r="S562" s="151">
        <f t="shared" si="80"/>
        <v>18322.407329446043</v>
      </c>
      <c r="T562" s="256">
        <f t="shared" si="81"/>
        <v>18688.855476034965</v>
      </c>
    </row>
    <row r="563" spans="1:124" s="1" customFormat="1" ht="12.75" customHeight="1" x14ac:dyDescent="0.2">
      <c r="A563" s="78">
        <f t="shared" si="82"/>
        <v>14</v>
      </c>
      <c r="B563" s="65" t="s">
        <v>457</v>
      </c>
      <c r="C563" s="78" t="s">
        <v>458</v>
      </c>
      <c r="D563" s="78" t="s">
        <v>168</v>
      </c>
      <c r="E563" s="89" t="s">
        <v>109</v>
      </c>
      <c r="F563" s="89"/>
      <c r="G563" s="89" t="s">
        <v>114</v>
      </c>
      <c r="H563" s="88" t="s">
        <v>1110</v>
      </c>
      <c r="I563" s="89">
        <v>2</v>
      </c>
      <c r="J563" s="91">
        <v>0</v>
      </c>
      <c r="K563" s="29">
        <v>112.2</v>
      </c>
      <c r="L563" s="29">
        <v>112.2</v>
      </c>
      <c r="M563" s="29">
        <v>0</v>
      </c>
      <c r="N563" s="30">
        <v>3</v>
      </c>
      <c r="O563" s="213">
        <v>1926194.6831469804</v>
      </c>
      <c r="P563" s="94">
        <v>0</v>
      </c>
      <c r="Q563" s="94">
        <v>0</v>
      </c>
      <c r="R563" s="94">
        <f t="shared" si="79"/>
        <v>1926194.6831469804</v>
      </c>
      <c r="S563" s="151">
        <f t="shared" si="80"/>
        <v>17167.510544982</v>
      </c>
      <c r="T563" s="256">
        <f t="shared" si="81"/>
        <v>17510.86075588164</v>
      </c>
    </row>
    <row r="564" spans="1:124" ht="12.75" customHeight="1" x14ac:dyDescent="0.2">
      <c r="A564" s="78">
        <f t="shared" si="82"/>
        <v>15</v>
      </c>
      <c r="B564" s="65" t="s">
        <v>1152</v>
      </c>
      <c r="C564" s="78" t="s">
        <v>459</v>
      </c>
      <c r="D564" s="78" t="s">
        <v>168</v>
      </c>
      <c r="E564" s="89" t="s">
        <v>109</v>
      </c>
      <c r="F564" s="89"/>
      <c r="G564" s="89" t="s">
        <v>114</v>
      </c>
      <c r="H564" s="88" t="s">
        <v>1110</v>
      </c>
      <c r="I564" s="89">
        <v>2</v>
      </c>
      <c r="J564" s="91">
        <v>2</v>
      </c>
      <c r="K564" s="29">
        <v>407.6</v>
      </c>
      <c r="L564" s="29">
        <v>263.8</v>
      </c>
      <c r="M564" s="29">
        <v>0</v>
      </c>
      <c r="N564" s="30">
        <v>8</v>
      </c>
      <c r="O564" s="213">
        <v>8032212.2737322608</v>
      </c>
      <c r="P564" s="94">
        <v>0</v>
      </c>
      <c r="Q564" s="94">
        <v>0</v>
      </c>
      <c r="R564" s="94">
        <f t="shared" si="79"/>
        <v>8032212.2737322608</v>
      </c>
      <c r="S564" s="151">
        <f t="shared" si="80"/>
        <v>30448.113243867552</v>
      </c>
      <c r="T564" s="256">
        <f t="shared" si="81"/>
        <v>31057.075508744903</v>
      </c>
    </row>
    <row r="565" spans="1:124" ht="12.75" customHeight="1" x14ac:dyDescent="0.2">
      <c r="A565" s="78">
        <f t="shared" si="82"/>
        <v>16</v>
      </c>
      <c r="B565" s="65" t="s">
        <v>460</v>
      </c>
      <c r="C565" s="78" t="s">
        <v>461</v>
      </c>
      <c r="D565" s="78" t="s">
        <v>168</v>
      </c>
      <c r="E565" s="89" t="s">
        <v>109</v>
      </c>
      <c r="F565" s="89"/>
      <c r="G565" s="89" t="s">
        <v>114</v>
      </c>
      <c r="H565" s="88" t="s">
        <v>1110</v>
      </c>
      <c r="I565" s="89">
        <v>1</v>
      </c>
      <c r="J565" s="91">
        <v>2</v>
      </c>
      <c r="K565" s="29">
        <v>356.6</v>
      </c>
      <c r="L565" s="29">
        <v>317.5</v>
      </c>
      <c r="M565" s="29">
        <v>0</v>
      </c>
      <c r="N565" s="30">
        <v>7</v>
      </c>
      <c r="O565" s="213">
        <v>7027200.4337902954</v>
      </c>
      <c r="P565" s="94">
        <v>0</v>
      </c>
      <c r="Q565" s="94">
        <v>0</v>
      </c>
      <c r="R565" s="94">
        <f t="shared" si="79"/>
        <v>7027200.4337902954</v>
      </c>
      <c r="S565" s="151">
        <f t="shared" si="80"/>
        <v>22132.914752095417</v>
      </c>
      <c r="T565" s="256">
        <f t="shared" si="81"/>
        <v>22575.573047137324</v>
      </c>
    </row>
    <row r="566" spans="1:124" s="47" customFormat="1" ht="12.75" customHeight="1" x14ac:dyDescent="0.2">
      <c r="A566" s="237"/>
      <c r="B566" s="250"/>
      <c r="C566" s="237"/>
      <c r="D566" s="237"/>
      <c r="E566" s="125"/>
      <c r="F566" s="261"/>
      <c r="G566" s="125"/>
      <c r="H566" s="128"/>
      <c r="I566" s="125"/>
      <c r="J566" s="130"/>
      <c r="K566" s="132"/>
      <c r="L566" s="132"/>
      <c r="M566" s="132"/>
      <c r="N566" s="132"/>
      <c r="O566" s="274"/>
      <c r="P566" s="250"/>
      <c r="Q566" s="250"/>
      <c r="R566" s="250"/>
      <c r="S566" s="250"/>
      <c r="T566" s="250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259"/>
      <c r="AW566" s="259"/>
      <c r="AX566" s="259"/>
      <c r="AY566" s="259"/>
      <c r="AZ566" s="259"/>
      <c r="BA566" s="259"/>
      <c r="BB566" s="259"/>
      <c r="BC566" s="259"/>
      <c r="BD566" s="259"/>
      <c r="BE566" s="259"/>
      <c r="BF566" s="259"/>
      <c r="BG566" s="259"/>
      <c r="BH566" s="259"/>
      <c r="BI566" s="259"/>
      <c r="BJ566" s="259"/>
      <c r="BK566" s="259"/>
      <c r="BL566" s="259"/>
      <c r="BM566" s="259"/>
      <c r="BN566" s="259"/>
      <c r="BO566" s="259"/>
      <c r="BP566" s="259"/>
      <c r="BQ566" s="259"/>
      <c r="BR566" s="259"/>
      <c r="BS566" s="259"/>
      <c r="BT566" s="259"/>
      <c r="BU566" s="259"/>
      <c r="BV566" s="259"/>
      <c r="BW566" s="259"/>
      <c r="BX566" s="259"/>
      <c r="BY566" s="259"/>
      <c r="BZ566" s="259"/>
      <c r="CA566" s="259"/>
      <c r="CB566" s="259"/>
      <c r="CC566" s="259"/>
      <c r="CD566" s="259"/>
      <c r="CE566" s="259"/>
      <c r="CF566" s="259"/>
      <c r="CG566" s="259"/>
      <c r="CH566" s="259"/>
      <c r="CI566" s="259"/>
      <c r="CJ566" s="259"/>
      <c r="CK566" s="259"/>
      <c r="CL566" s="259"/>
      <c r="CM566" s="259"/>
      <c r="CN566" s="259"/>
      <c r="CO566" s="259"/>
      <c r="CP566" s="259"/>
      <c r="CQ566" s="259"/>
      <c r="CR566" s="259"/>
      <c r="CS566" s="259"/>
      <c r="CT566" s="259"/>
      <c r="CU566" s="259"/>
      <c r="CV566" s="259"/>
      <c r="CW566" s="259"/>
      <c r="CX566" s="259"/>
      <c r="CY566" s="259"/>
      <c r="CZ566" s="259"/>
      <c r="DA566" s="259"/>
      <c r="DB566" s="259"/>
      <c r="DC566" s="259"/>
      <c r="DD566" s="259"/>
      <c r="DE566" s="259"/>
      <c r="DF566" s="259"/>
      <c r="DG566" s="259"/>
      <c r="DH566" s="259"/>
      <c r="DI566" s="259"/>
      <c r="DJ566" s="259"/>
      <c r="DK566" s="259"/>
      <c r="DL566" s="259"/>
      <c r="DM566" s="259"/>
      <c r="DN566" s="259"/>
      <c r="DO566" s="259"/>
      <c r="DP566" s="259"/>
      <c r="DQ566" s="259"/>
      <c r="DR566" s="259"/>
      <c r="DS566" s="259"/>
      <c r="DT566" s="259"/>
    </row>
    <row r="567" spans="1:124" ht="12.75" customHeight="1" x14ac:dyDescent="0.2">
      <c r="A567" s="78">
        <v>1</v>
      </c>
      <c r="B567" s="65" t="s">
        <v>755</v>
      </c>
      <c r="C567" s="78" t="s">
        <v>756</v>
      </c>
      <c r="D567" s="78" t="s">
        <v>174</v>
      </c>
      <c r="E567" s="89" t="s">
        <v>55</v>
      </c>
      <c r="F567" s="89"/>
      <c r="G567" s="89" t="s">
        <v>114</v>
      </c>
      <c r="H567" s="88" t="s">
        <v>1100</v>
      </c>
      <c r="I567" s="89">
        <v>2</v>
      </c>
      <c r="J567" s="91">
        <v>2</v>
      </c>
      <c r="K567" s="29">
        <v>786.2</v>
      </c>
      <c r="L567" s="29">
        <v>706.7</v>
      </c>
      <c r="M567" s="29">
        <v>0</v>
      </c>
      <c r="N567" s="30">
        <v>12</v>
      </c>
      <c r="O567" s="213">
        <v>14273984.77977002</v>
      </c>
      <c r="P567" s="94">
        <v>0</v>
      </c>
      <c r="Q567" s="94">
        <v>0</v>
      </c>
      <c r="R567" s="94">
        <f t="shared" ref="R567:R582" si="83">O567</f>
        <v>14273984.77977002</v>
      </c>
      <c r="S567" s="151">
        <f t="shared" ref="S567:S582" si="84">R567/L567</f>
        <v>20198.082325979933</v>
      </c>
      <c r="T567" s="256">
        <f t="shared" ref="T567:T582" si="85">S567*102%</f>
        <v>20602.04397249953</v>
      </c>
    </row>
    <row r="568" spans="1:124" ht="12.75" customHeight="1" x14ac:dyDescent="0.2">
      <c r="A568" s="78">
        <f t="shared" ref="A568:A582" si="86">A567+1</f>
        <v>2</v>
      </c>
      <c r="B568" s="65" t="s">
        <v>788</v>
      </c>
      <c r="C568" s="78" t="s">
        <v>789</v>
      </c>
      <c r="D568" s="78" t="s">
        <v>174</v>
      </c>
      <c r="E568" s="89" t="s">
        <v>62</v>
      </c>
      <c r="F568" s="89"/>
      <c r="G568" s="89" t="s">
        <v>114</v>
      </c>
      <c r="H568" s="88" t="s">
        <v>1110</v>
      </c>
      <c r="I568" s="89">
        <v>2</v>
      </c>
      <c r="J568" s="91">
        <v>1</v>
      </c>
      <c r="K568" s="29">
        <v>358.6</v>
      </c>
      <c r="L568" s="29">
        <v>332.8</v>
      </c>
      <c r="M568" s="29">
        <v>0</v>
      </c>
      <c r="N568" s="30">
        <v>8</v>
      </c>
      <c r="O568" s="213">
        <v>6156269.2814305453</v>
      </c>
      <c r="P568" s="94">
        <v>0</v>
      </c>
      <c r="Q568" s="94">
        <v>0</v>
      </c>
      <c r="R568" s="94">
        <f t="shared" si="83"/>
        <v>6156269.2814305453</v>
      </c>
      <c r="S568" s="151">
        <f t="shared" si="84"/>
        <v>18498.40529276005</v>
      </c>
      <c r="T568" s="256">
        <f t="shared" si="85"/>
        <v>18868.373398615251</v>
      </c>
    </row>
    <row r="569" spans="1:124" ht="12.75" customHeight="1" x14ac:dyDescent="0.2">
      <c r="A569" s="78">
        <f t="shared" si="86"/>
        <v>3</v>
      </c>
      <c r="B569" s="65" t="s">
        <v>778</v>
      </c>
      <c r="C569" s="78" t="s">
        <v>779</v>
      </c>
      <c r="D569" s="78" t="s">
        <v>174</v>
      </c>
      <c r="E569" s="89" t="s">
        <v>109</v>
      </c>
      <c r="F569" s="89"/>
      <c r="G569" s="89" t="s">
        <v>114</v>
      </c>
      <c r="H569" s="88" t="s">
        <v>1110</v>
      </c>
      <c r="I569" s="89">
        <v>2</v>
      </c>
      <c r="J569" s="91">
        <v>3</v>
      </c>
      <c r="K569" s="29">
        <v>1253.8</v>
      </c>
      <c r="L569" s="29">
        <v>847</v>
      </c>
      <c r="M569" s="29">
        <v>0</v>
      </c>
      <c r="N569" s="30">
        <v>20</v>
      </c>
      <c r="O569" s="213">
        <v>24707526.370965429</v>
      </c>
      <c r="P569" s="94">
        <v>0</v>
      </c>
      <c r="Q569" s="94">
        <v>0</v>
      </c>
      <c r="R569" s="94">
        <f t="shared" si="83"/>
        <v>24707526.370965429</v>
      </c>
      <c r="S569" s="151">
        <f t="shared" si="84"/>
        <v>29170.633259699443</v>
      </c>
      <c r="T569" s="256">
        <f t="shared" si="85"/>
        <v>29754.045924893431</v>
      </c>
    </row>
    <row r="570" spans="1:124" ht="12.75" customHeight="1" x14ac:dyDescent="0.2">
      <c r="A570" s="78">
        <f t="shared" si="86"/>
        <v>4</v>
      </c>
      <c r="B570" s="65" t="s">
        <v>759</v>
      </c>
      <c r="C570" s="78" t="s">
        <v>760</v>
      </c>
      <c r="D570" s="78" t="s">
        <v>174</v>
      </c>
      <c r="E570" s="89" t="s">
        <v>58</v>
      </c>
      <c r="F570" s="89"/>
      <c r="G570" s="89" t="s">
        <v>114</v>
      </c>
      <c r="H570" s="88" t="s">
        <v>1100</v>
      </c>
      <c r="I570" s="89">
        <v>2</v>
      </c>
      <c r="J570" s="91">
        <v>2</v>
      </c>
      <c r="K570" s="29">
        <v>685.92</v>
      </c>
      <c r="L570" s="29">
        <v>635.79999999999995</v>
      </c>
      <c r="M570" s="29">
        <v>0</v>
      </c>
      <c r="N570" s="30">
        <v>17</v>
      </c>
      <c r="O570" s="213">
        <v>12453334.571533771</v>
      </c>
      <c r="P570" s="94">
        <v>0</v>
      </c>
      <c r="Q570" s="94">
        <v>0</v>
      </c>
      <c r="R570" s="94">
        <f t="shared" si="83"/>
        <v>12453334.571533771</v>
      </c>
      <c r="S570" s="151">
        <f t="shared" si="84"/>
        <v>19586.87412949634</v>
      </c>
      <c r="T570" s="256">
        <f t="shared" si="85"/>
        <v>19978.611612086268</v>
      </c>
    </row>
    <row r="571" spans="1:124" ht="12.75" customHeight="1" x14ac:dyDescent="0.2">
      <c r="A571" s="78">
        <f t="shared" si="86"/>
        <v>5</v>
      </c>
      <c r="B571" s="65" t="s">
        <v>761</v>
      </c>
      <c r="C571" s="78" t="s">
        <v>760</v>
      </c>
      <c r="D571" s="78" t="s">
        <v>174</v>
      </c>
      <c r="E571" s="89" t="s">
        <v>58</v>
      </c>
      <c r="F571" s="89"/>
      <c r="G571" s="89" t="s">
        <v>114</v>
      </c>
      <c r="H571" s="88" t="s">
        <v>1100</v>
      </c>
      <c r="I571" s="89">
        <v>2</v>
      </c>
      <c r="J571" s="91">
        <v>2</v>
      </c>
      <c r="K571" s="29">
        <v>680.43</v>
      </c>
      <c r="L571" s="29">
        <v>632.29999999999995</v>
      </c>
      <c r="M571" s="29">
        <v>0</v>
      </c>
      <c r="N571" s="30">
        <v>16</v>
      </c>
      <c r="O571" s="213">
        <v>12353659.964002686</v>
      </c>
      <c r="P571" s="94">
        <v>0</v>
      </c>
      <c r="Q571" s="94">
        <v>0</v>
      </c>
      <c r="R571" s="94">
        <f t="shared" si="83"/>
        <v>12353659.964002686</v>
      </c>
      <c r="S571" s="151">
        <f t="shared" si="84"/>
        <v>19537.656118935138</v>
      </c>
      <c r="T571" s="256">
        <f t="shared" si="85"/>
        <v>19928.409241313842</v>
      </c>
    </row>
    <row r="572" spans="1:124" ht="12.75" customHeight="1" x14ac:dyDescent="0.2">
      <c r="A572" s="78">
        <f t="shared" si="86"/>
        <v>6</v>
      </c>
      <c r="B572" s="65" t="s">
        <v>780</v>
      </c>
      <c r="C572" s="78" t="s">
        <v>781</v>
      </c>
      <c r="D572" s="78" t="s">
        <v>174</v>
      </c>
      <c r="E572" s="89" t="s">
        <v>55</v>
      </c>
      <c r="F572" s="89"/>
      <c r="G572" s="89" t="s">
        <v>114</v>
      </c>
      <c r="H572" s="88" t="s">
        <v>1110</v>
      </c>
      <c r="I572" s="89">
        <v>2</v>
      </c>
      <c r="J572" s="91">
        <v>1</v>
      </c>
      <c r="K572" s="29">
        <v>283.3</v>
      </c>
      <c r="L572" s="29">
        <v>270.7</v>
      </c>
      <c r="M572" s="29">
        <v>0</v>
      </c>
      <c r="N572" s="30">
        <v>8</v>
      </c>
      <c r="O572" s="213">
        <v>4126348.6159577407</v>
      </c>
      <c r="P572" s="94">
        <v>0</v>
      </c>
      <c r="Q572" s="94">
        <v>0</v>
      </c>
      <c r="R572" s="94">
        <f t="shared" si="83"/>
        <v>4126348.6159577407</v>
      </c>
      <c r="S572" s="151">
        <f t="shared" si="84"/>
        <v>15243.253106604141</v>
      </c>
      <c r="T572" s="256">
        <f t="shared" si="85"/>
        <v>15548.118168736224</v>
      </c>
    </row>
    <row r="573" spans="1:124" ht="12.75" customHeight="1" x14ac:dyDescent="0.2">
      <c r="A573" s="78">
        <f t="shared" si="86"/>
        <v>7</v>
      </c>
      <c r="B573" s="65" t="s">
        <v>762</v>
      </c>
      <c r="C573" s="78" t="s">
        <v>763</v>
      </c>
      <c r="D573" s="78" t="s">
        <v>174</v>
      </c>
      <c r="E573" s="89" t="s">
        <v>58</v>
      </c>
      <c r="F573" s="89"/>
      <c r="G573" s="89" t="s">
        <v>114</v>
      </c>
      <c r="H573" s="88" t="s">
        <v>1100</v>
      </c>
      <c r="I573" s="89">
        <v>3</v>
      </c>
      <c r="J573" s="91">
        <v>2</v>
      </c>
      <c r="K573" s="29">
        <v>1052.3</v>
      </c>
      <c r="L573" s="29">
        <v>835.5</v>
      </c>
      <c r="M573" s="29">
        <v>0</v>
      </c>
      <c r="N573" s="30">
        <v>36</v>
      </c>
      <c r="O573" s="213">
        <v>19105207.560101744</v>
      </c>
      <c r="P573" s="94">
        <v>0</v>
      </c>
      <c r="Q573" s="94">
        <v>0</v>
      </c>
      <c r="R573" s="94">
        <f t="shared" si="83"/>
        <v>19105207.560101744</v>
      </c>
      <c r="S573" s="151">
        <f t="shared" si="84"/>
        <v>22866.795404071505</v>
      </c>
      <c r="T573" s="256">
        <f t="shared" si="85"/>
        <v>23324.131312152935</v>
      </c>
    </row>
    <row r="574" spans="1:124" ht="12.75" customHeight="1" x14ac:dyDescent="0.2">
      <c r="A574" s="78">
        <f t="shared" si="86"/>
        <v>8</v>
      </c>
      <c r="B574" s="65" t="s">
        <v>782</v>
      </c>
      <c r="C574" s="78" t="s">
        <v>783</v>
      </c>
      <c r="D574" s="78" t="s">
        <v>174</v>
      </c>
      <c r="E574" s="89" t="s">
        <v>58</v>
      </c>
      <c r="F574" s="89"/>
      <c r="G574" s="89" t="s">
        <v>114</v>
      </c>
      <c r="H574" s="88" t="s">
        <v>1100</v>
      </c>
      <c r="I574" s="89">
        <v>2</v>
      </c>
      <c r="J574" s="91">
        <v>1</v>
      </c>
      <c r="K574" s="29">
        <v>367.11</v>
      </c>
      <c r="L574" s="29">
        <v>333.21</v>
      </c>
      <c r="M574" s="29">
        <v>0</v>
      </c>
      <c r="N574" s="30">
        <v>8</v>
      </c>
      <c r="O574" s="213">
        <v>4777881.0780155947</v>
      </c>
      <c r="P574" s="94">
        <v>0</v>
      </c>
      <c r="Q574" s="94">
        <v>0</v>
      </c>
      <c r="R574" s="94">
        <f t="shared" si="83"/>
        <v>4777881.0780155947</v>
      </c>
      <c r="S574" s="151">
        <f t="shared" si="84"/>
        <v>14338.948645045451</v>
      </c>
      <c r="T574" s="256">
        <f t="shared" si="85"/>
        <v>14625.727617946361</v>
      </c>
    </row>
    <row r="575" spans="1:124" ht="12.75" customHeight="1" x14ac:dyDescent="0.2">
      <c r="A575" s="78">
        <f t="shared" si="86"/>
        <v>9</v>
      </c>
      <c r="B575" s="65" t="s">
        <v>775</v>
      </c>
      <c r="C575" s="78" t="s">
        <v>776</v>
      </c>
      <c r="D575" s="78" t="s">
        <v>174</v>
      </c>
      <c r="E575" s="89" t="s">
        <v>46</v>
      </c>
      <c r="F575" s="89"/>
      <c r="G575" s="89" t="s">
        <v>114</v>
      </c>
      <c r="H575" s="88" t="s">
        <v>1110</v>
      </c>
      <c r="I575" s="89">
        <v>2</v>
      </c>
      <c r="J575" s="91">
        <v>1</v>
      </c>
      <c r="K575" s="29">
        <v>103.2</v>
      </c>
      <c r="L575" s="29">
        <v>93.3</v>
      </c>
      <c r="M575" s="29">
        <v>0</v>
      </c>
      <c r="N575" s="30">
        <v>3</v>
      </c>
      <c r="O575" s="213">
        <v>2033671.017294331</v>
      </c>
      <c r="P575" s="94">
        <v>0</v>
      </c>
      <c r="Q575" s="94">
        <v>0</v>
      </c>
      <c r="R575" s="94">
        <f t="shared" si="83"/>
        <v>2033671.017294331</v>
      </c>
      <c r="S575" s="151">
        <f t="shared" si="84"/>
        <v>21797.117012800976</v>
      </c>
      <c r="T575" s="256">
        <f t="shared" si="85"/>
        <v>22233.059353056997</v>
      </c>
    </row>
    <row r="576" spans="1:124" ht="12.75" customHeight="1" x14ac:dyDescent="0.2">
      <c r="A576" s="78">
        <f t="shared" si="86"/>
        <v>10</v>
      </c>
      <c r="B576" s="65" t="s">
        <v>767</v>
      </c>
      <c r="C576" s="78" t="s">
        <v>768</v>
      </c>
      <c r="D576" s="78" t="s">
        <v>174</v>
      </c>
      <c r="E576" s="89" t="s">
        <v>52</v>
      </c>
      <c r="F576" s="89"/>
      <c r="G576" s="89" t="s">
        <v>114</v>
      </c>
      <c r="H576" s="88" t="s">
        <v>1101</v>
      </c>
      <c r="I576" s="89">
        <v>3</v>
      </c>
      <c r="J576" s="91">
        <v>1</v>
      </c>
      <c r="K576" s="29">
        <v>1644.6</v>
      </c>
      <c r="L576" s="29">
        <v>1476.7</v>
      </c>
      <c r="M576" s="29">
        <v>0</v>
      </c>
      <c r="N576" s="30">
        <v>27</v>
      </c>
      <c r="O576" s="213">
        <v>28694688.108699329</v>
      </c>
      <c r="P576" s="94">
        <v>0</v>
      </c>
      <c r="Q576" s="94">
        <v>0</v>
      </c>
      <c r="R576" s="94">
        <f t="shared" si="83"/>
        <v>28694688.108699329</v>
      </c>
      <c r="S576" s="151">
        <f t="shared" si="84"/>
        <v>19431.630059388724</v>
      </c>
      <c r="T576" s="256">
        <f t="shared" si="85"/>
        <v>19820.2626605765</v>
      </c>
    </row>
    <row r="577" spans="1:20" ht="12.75" customHeight="1" x14ac:dyDescent="0.2">
      <c r="A577" s="78">
        <f t="shared" si="86"/>
        <v>11</v>
      </c>
      <c r="B577" s="65" t="s">
        <v>773</v>
      </c>
      <c r="C577" s="78" t="s">
        <v>774</v>
      </c>
      <c r="D577" s="78" t="s">
        <v>174</v>
      </c>
      <c r="E577" s="89" t="s">
        <v>58</v>
      </c>
      <c r="F577" s="89"/>
      <c r="G577" s="89" t="s">
        <v>114</v>
      </c>
      <c r="H577" s="88" t="s">
        <v>1100</v>
      </c>
      <c r="I577" s="89">
        <v>2</v>
      </c>
      <c r="J577" s="91">
        <v>2</v>
      </c>
      <c r="K577" s="29">
        <v>411</v>
      </c>
      <c r="L577" s="29">
        <v>381</v>
      </c>
      <c r="M577" s="29">
        <v>0</v>
      </c>
      <c r="N577" s="30">
        <v>8</v>
      </c>
      <c r="O577" s="213">
        <v>7461978.8151685055</v>
      </c>
      <c r="P577" s="94">
        <v>0</v>
      </c>
      <c r="Q577" s="94">
        <v>0</v>
      </c>
      <c r="R577" s="94">
        <f t="shared" si="83"/>
        <v>7461978.8151685055</v>
      </c>
      <c r="S577" s="151">
        <f t="shared" si="84"/>
        <v>19585.246234038073</v>
      </c>
      <c r="T577" s="256">
        <f t="shared" si="85"/>
        <v>19976.951158718835</v>
      </c>
    </row>
    <row r="578" spans="1:20" s="1" customFormat="1" ht="12.75" customHeight="1" x14ac:dyDescent="0.2">
      <c r="A578" s="78">
        <f t="shared" si="86"/>
        <v>12</v>
      </c>
      <c r="B578" s="65" t="s">
        <v>757</v>
      </c>
      <c r="C578" s="78" t="s">
        <v>758</v>
      </c>
      <c r="D578" s="78" t="s">
        <v>174</v>
      </c>
      <c r="E578" s="89" t="s">
        <v>44</v>
      </c>
      <c r="G578" s="89" t="s">
        <v>114</v>
      </c>
      <c r="H578" s="88" t="s">
        <v>1100</v>
      </c>
      <c r="I578" s="89">
        <v>2</v>
      </c>
      <c r="J578" s="91">
        <v>2</v>
      </c>
      <c r="K578" s="29">
        <v>678.5</v>
      </c>
      <c r="L578" s="29">
        <v>631</v>
      </c>
      <c r="M578" s="29">
        <v>0</v>
      </c>
      <c r="N578" s="30">
        <v>16</v>
      </c>
      <c r="O578" s="213">
        <v>12318619.528203966</v>
      </c>
      <c r="P578" s="94">
        <v>0</v>
      </c>
      <c r="Q578" s="94">
        <v>0</v>
      </c>
      <c r="R578" s="94">
        <f t="shared" si="83"/>
        <v>12318619.528203966</v>
      </c>
      <c r="S578" s="151">
        <f t="shared" si="84"/>
        <v>19522.376431385048</v>
      </c>
      <c r="T578" s="256">
        <f t="shared" si="85"/>
        <v>19912.823960012749</v>
      </c>
    </row>
    <row r="579" spans="1:20" s="1" customFormat="1" ht="12.75" customHeight="1" x14ac:dyDescent="0.2">
      <c r="A579" s="78">
        <f t="shared" si="86"/>
        <v>13</v>
      </c>
      <c r="B579" s="65" t="s">
        <v>1158</v>
      </c>
      <c r="C579" s="78" t="s">
        <v>777</v>
      </c>
      <c r="D579" s="78" t="s">
        <v>174</v>
      </c>
      <c r="E579" s="89" t="s">
        <v>109</v>
      </c>
      <c r="F579" s="89"/>
      <c r="G579" s="89" t="s">
        <v>114</v>
      </c>
      <c r="H579" s="88" t="s">
        <v>1110</v>
      </c>
      <c r="I579" s="89">
        <v>2</v>
      </c>
      <c r="J579" s="91">
        <v>0</v>
      </c>
      <c r="K579" s="29">
        <v>202</v>
      </c>
      <c r="L579" s="29">
        <v>202</v>
      </c>
      <c r="M579" s="29">
        <v>0</v>
      </c>
      <c r="N579" s="30">
        <v>5</v>
      </c>
      <c r="O579" s="213">
        <v>3467837.1300863642</v>
      </c>
      <c r="P579" s="94">
        <v>0</v>
      </c>
      <c r="Q579" s="94">
        <v>0</v>
      </c>
      <c r="R579" s="94">
        <f t="shared" si="83"/>
        <v>3467837.1300863642</v>
      </c>
      <c r="S579" s="151">
        <f t="shared" si="84"/>
        <v>17167.510544982</v>
      </c>
      <c r="T579" s="256">
        <f t="shared" si="85"/>
        <v>17510.86075588164</v>
      </c>
    </row>
    <row r="580" spans="1:20" s="1" customFormat="1" ht="12.75" customHeight="1" x14ac:dyDescent="0.2">
      <c r="A580" s="78">
        <f t="shared" si="86"/>
        <v>14</v>
      </c>
      <c r="B580" s="65" t="s">
        <v>764</v>
      </c>
      <c r="C580" s="78" t="s">
        <v>765</v>
      </c>
      <c r="D580" s="78" t="s">
        <v>174</v>
      </c>
      <c r="E580" s="89" t="s">
        <v>60</v>
      </c>
      <c r="F580" s="89"/>
      <c r="G580" s="89" t="s">
        <v>114</v>
      </c>
      <c r="H580" s="88" t="s">
        <v>1110</v>
      </c>
      <c r="I580" s="89">
        <v>2</v>
      </c>
      <c r="J580" s="91">
        <v>1</v>
      </c>
      <c r="K580" s="29">
        <v>332.1</v>
      </c>
      <c r="L580" s="29">
        <v>319.39999999999998</v>
      </c>
      <c r="M580" s="29">
        <v>0</v>
      </c>
      <c r="N580" s="30">
        <v>8</v>
      </c>
      <c r="O580" s="213">
        <v>6544400.6283279797</v>
      </c>
      <c r="P580" s="94">
        <v>0</v>
      </c>
      <c r="Q580" s="94">
        <v>0</v>
      </c>
      <c r="R580" s="94">
        <f t="shared" si="83"/>
        <v>6544400.6283279797</v>
      </c>
      <c r="S580" s="151">
        <f t="shared" si="84"/>
        <v>20489.670094952973</v>
      </c>
      <c r="T580" s="256">
        <f t="shared" si="85"/>
        <v>20899.463496852033</v>
      </c>
    </row>
    <row r="581" spans="1:20" s="1" customFormat="1" ht="12.75" customHeight="1" x14ac:dyDescent="0.2">
      <c r="A581" s="78">
        <f t="shared" si="86"/>
        <v>15</v>
      </c>
      <c r="B581" s="65" t="s">
        <v>1157</v>
      </c>
      <c r="C581" s="78" t="s">
        <v>766</v>
      </c>
      <c r="D581" s="78" t="s">
        <v>174</v>
      </c>
      <c r="E581" s="89" t="s">
        <v>109</v>
      </c>
      <c r="F581" s="89"/>
      <c r="G581" s="89" t="s">
        <v>114</v>
      </c>
      <c r="H581" s="88" t="s">
        <v>1110</v>
      </c>
      <c r="I581" s="89">
        <v>2</v>
      </c>
      <c r="J581" s="91">
        <v>1</v>
      </c>
      <c r="K581" s="29">
        <v>626.4</v>
      </c>
      <c r="L581" s="29">
        <v>423.9</v>
      </c>
      <c r="M581" s="29">
        <v>0</v>
      </c>
      <c r="N581" s="30">
        <v>17</v>
      </c>
      <c r="O581" s="213">
        <v>12343910.128228381</v>
      </c>
      <c r="P581" s="94">
        <v>0</v>
      </c>
      <c r="Q581" s="94">
        <v>0</v>
      </c>
      <c r="R581" s="94">
        <f t="shared" si="83"/>
        <v>12343910.128228381</v>
      </c>
      <c r="S581" s="151">
        <f t="shared" si="84"/>
        <v>29119.863477773961</v>
      </c>
      <c r="T581" s="256">
        <f t="shared" si="85"/>
        <v>29702.260747329441</v>
      </c>
    </row>
    <row r="582" spans="1:20" s="1" customFormat="1" ht="12.75" customHeight="1" x14ac:dyDescent="0.2">
      <c r="A582" s="78">
        <f t="shared" si="86"/>
        <v>16</v>
      </c>
      <c r="B582" s="65" t="s">
        <v>786</v>
      </c>
      <c r="C582" s="78" t="s">
        <v>787</v>
      </c>
      <c r="D582" s="78" t="s">
        <v>174</v>
      </c>
      <c r="E582" s="89" t="s">
        <v>55</v>
      </c>
      <c r="F582" s="89"/>
      <c r="G582" s="89" t="s">
        <v>114</v>
      </c>
      <c r="H582" s="88" t="s">
        <v>1100</v>
      </c>
      <c r="I582" s="89">
        <v>2</v>
      </c>
      <c r="J582" s="91">
        <v>2</v>
      </c>
      <c r="K582" s="29">
        <v>544.29999999999995</v>
      </c>
      <c r="L582" s="29">
        <v>516.03</v>
      </c>
      <c r="M582" s="29">
        <v>0</v>
      </c>
      <c r="N582" s="30">
        <v>16</v>
      </c>
      <c r="O582" s="213">
        <v>7083982.105537544</v>
      </c>
      <c r="P582" s="94">
        <v>0</v>
      </c>
      <c r="Q582" s="94">
        <v>0</v>
      </c>
      <c r="R582" s="94">
        <f t="shared" si="83"/>
        <v>7083982.105537544</v>
      </c>
      <c r="S582" s="151">
        <f t="shared" si="84"/>
        <v>13727.849360575052</v>
      </c>
      <c r="T582" s="256">
        <f t="shared" si="85"/>
        <v>14002.406347786553</v>
      </c>
    </row>
    <row r="583" spans="1:20" s="1" customFormat="1" ht="12.75" customHeight="1" x14ac:dyDescent="0.2">
      <c r="A583" s="593" t="s">
        <v>1195</v>
      </c>
      <c r="B583" s="593"/>
      <c r="C583" s="229"/>
      <c r="D583" s="229"/>
      <c r="E583" s="283"/>
      <c r="F583" s="281"/>
      <c r="G583" s="281"/>
      <c r="H583" s="281"/>
      <c r="I583" s="281"/>
      <c r="J583" s="281"/>
      <c r="K583" s="281"/>
      <c r="L583" s="281"/>
      <c r="M583" s="281"/>
      <c r="N583" s="281"/>
      <c r="O583" s="284">
        <f>SUM(O522:O582)</f>
        <v>690424125.1898303</v>
      </c>
      <c r="P583" s="281"/>
      <c r="Q583" s="281"/>
      <c r="R583" s="281"/>
      <c r="S583" s="281"/>
      <c r="T583" s="281"/>
    </row>
    <row r="584" spans="1:20" s="1" customFormat="1" ht="12.75" customHeight="1" x14ac:dyDescent="0.2">
      <c r="A584" s="592" t="s">
        <v>86</v>
      </c>
      <c r="B584" s="592"/>
      <c r="C584" s="260"/>
      <c r="D584" s="260"/>
      <c r="E584" s="93"/>
      <c r="F584" s="65"/>
      <c r="G584" s="65"/>
      <c r="H584" s="65"/>
      <c r="I584" s="65"/>
      <c r="J584" s="65"/>
      <c r="K584" s="65"/>
      <c r="L584" s="65"/>
      <c r="M584" s="65"/>
      <c r="N584" s="65"/>
      <c r="O584" s="213"/>
      <c r="P584" s="65"/>
      <c r="Q584" s="65"/>
      <c r="R584" s="65"/>
      <c r="S584" s="65"/>
      <c r="T584" s="65"/>
    </row>
    <row r="585" spans="1:20" s="1" customFormat="1" ht="12.75" customHeight="1" x14ac:dyDescent="0.2">
      <c r="A585" s="78">
        <v>1</v>
      </c>
      <c r="B585" s="65" t="s">
        <v>1089</v>
      </c>
      <c r="C585" s="78" t="s">
        <v>181</v>
      </c>
      <c r="D585" s="78" t="s">
        <v>172</v>
      </c>
      <c r="E585" s="89" t="s">
        <v>61</v>
      </c>
      <c r="F585" s="89"/>
      <c r="G585" s="89" t="s">
        <v>114</v>
      </c>
      <c r="H585" s="88" t="s">
        <v>1100</v>
      </c>
      <c r="I585" s="89">
        <v>2</v>
      </c>
      <c r="J585" s="89">
        <v>1</v>
      </c>
      <c r="K585" s="29">
        <v>433.7</v>
      </c>
      <c r="L585" s="29">
        <v>401.7</v>
      </c>
      <c r="M585" s="29">
        <v>0</v>
      </c>
      <c r="N585" s="30">
        <v>8</v>
      </c>
      <c r="O585" s="213">
        <v>7874112.4382933825</v>
      </c>
      <c r="P585" s="94">
        <v>0</v>
      </c>
      <c r="Q585" s="94">
        <v>0</v>
      </c>
      <c r="R585" s="94">
        <f t="shared" ref="R585" si="87">O585</f>
        <v>7874112.4382933825</v>
      </c>
      <c r="S585" s="151">
        <f t="shared" ref="S585" si="88">R585/L585</f>
        <v>19601.972711708695</v>
      </c>
      <c r="T585" s="256">
        <f>S585*102%</f>
        <v>19994.01216594287</v>
      </c>
    </row>
    <row r="586" spans="1:20" s="527" customFormat="1" ht="12.75" customHeight="1" x14ac:dyDescent="0.2">
      <c r="A586" s="439">
        <v>2</v>
      </c>
      <c r="B586" s="440" t="s">
        <v>1240</v>
      </c>
      <c r="C586" s="439" t="s">
        <v>1244</v>
      </c>
      <c r="D586" s="439" t="s">
        <v>1245</v>
      </c>
      <c r="E586" s="432">
        <v>1987</v>
      </c>
      <c r="F586" s="432"/>
      <c r="G586" s="432" t="s">
        <v>114</v>
      </c>
      <c r="H586" s="433" t="s">
        <v>1176</v>
      </c>
      <c r="I586" s="432">
        <v>2</v>
      </c>
      <c r="J586" s="432">
        <v>3</v>
      </c>
      <c r="K586" s="438">
        <v>942</v>
      </c>
      <c r="L586" s="438">
        <v>841</v>
      </c>
      <c r="M586" s="438">
        <v>0</v>
      </c>
      <c r="N586" s="435">
        <v>18</v>
      </c>
      <c r="O586" s="535">
        <v>17604966.857056107</v>
      </c>
      <c r="P586" s="94">
        <v>0</v>
      </c>
      <c r="Q586" s="94">
        <v>0</v>
      </c>
      <c r="R586" s="94">
        <f t="shared" ref="R586" si="89">O586</f>
        <v>17604966.857056107</v>
      </c>
      <c r="S586" s="151">
        <f t="shared" ref="S586" si="90">R586/L586</f>
        <v>20933.373195072661</v>
      </c>
      <c r="T586" s="536">
        <v>14100</v>
      </c>
    </row>
    <row r="587" spans="1:20" s="1" customFormat="1" ht="12.75" customHeight="1" x14ac:dyDescent="0.2">
      <c r="A587" s="593" t="s">
        <v>1221</v>
      </c>
      <c r="B587" s="593"/>
      <c r="C587" s="229"/>
      <c r="D587" s="229"/>
      <c r="E587" s="281"/>
      <c r="F587" s="281"/>
      <c r="G587" s="281"/>
      <c r="H587" s="281"/>
      <c r="I587" s="281"/>
      <c r="J587" s="281"/>
      <c r="K587" s="281"/>
      <c r="L587" s="281"/>
      <c r="M587" s="281"/>
      <c r="N587" s="281"/>
      <c r="O587" s="284">
        <f>SUM(O585:O586)</f>
        <v>25479079.29534949</v>
      </c>
      <c r="P587" s="281"/>
      <c r="Q587" s="281"/>
      <c r="R587" s="281"/>
      <c r="S587" s="281"/>
      <c r="T587" s="281"/>
    </row>
    <row r="588" spans="1:20" s="1" customFormat="1" ht="12.75" customHeight="1" x14ac:dyDescent="0.2">
      <c r="A588" s="615"/>
      <c r="B588" s="616"/>
      <c r="C588" s="270"/>
      <c r="D588" s="270"/>
    </row>
    <row r="589" spans="1:20" s="1" customFormat="1" ht="12.75" customHeight="1" x14ac:dyDescent="0.2">
      <c r="A589" s="617"/>
      <c r="B589" s="617"/>
      <c r="C589" s="86"/>
      <c r="D589" s="86"/>
    </row>
    <row r="590" spans="1:20" x14ac:dyDescent="0.2">
      <c r="B590"/>
      <c r="C590" s="43"/>
      <c r="D590" s="43"/>
      <c r="E590" s="1"/>
      <c r="F590" s="1"/>
    </row>
  </sheetData>
  <autoFilter ref="A5:DT590"/>
  <sortState ref="B493:T517">
    <sortCondition ref="D493:D517"/>
    <sortCondition descending="1" ref="C493:C517"/>
  </sortState>
  <mergeCells count="53">
    <mergeCell ref="A457:B457"/>
    <mergeCell ref="A467:B467"/>
    <mergeCell ref="A468:B468"/>
    <mergeCell ref="A471:B471"/>
    <mergeCell ref="A417:B417"/>
    <mergeCell ref="A445:B445"/>
    <mergeCell ref="A446:B446"/>
    <mergeCell ref="A456:B456"/>
    <mergeCell ref="A584:B584"/>
    <mergeCell ref="A587:B587"/>
    <mergeCell ref="A588:B588"/>
    <mergeCell ref="A589:B589"/>
    <mergeCell ref="A472:B472"/>
    <mergeCell ref="A520:B520"/>
    <mergeCell ref="A521:B521"/>
    <mergeCell ref="A583:B583"/>
    <mergeCell ref="A389:B389"/>
    <mergeCell ref="A391:B391"/>
    <mergeCell ref="A392:B392"/>
    <mergeCell ref="A416:B416"/>
    <mergeCell ref="A339:B339"/>
    <mergeCell ref="A356:B356"/>
    <mergeCell ref="A357:B357"/>
    <mergeCell ref="A388:B388"/>
    <mergeCell ref="A265:B265"/>
    <mergeCell ref="A316:B316"/>
    <mergeCell ref="A317:B317"/>
    <mergeCell ref="A338:B338"/>
    <mergeCell ref="A223:B223"/>
    <mergeCell ref="A225:B225"/>
    <mergeCell ref="A226:B226"/>
    <mergeCell ref="A264:B264"/>
    <mergeCell ref="A6:B6"/>
    <mergeCell ref="A7:B7"/>
    <mergeCell ref="A205:B205"/>
    <mergeCell ref="A206:B206"/>
    <mergeCell ref="A222:B222"/>
    <mergeCell ref="A2:A4"/>
    <mergeCell ref="B2:B4"/>
    <mergeCell ref="C2:C4"/>
    <mergeCell ref="D2:D4"/>
    <mergeCell ref="S2:S3"/>
    <mergeCell ref="I2:I4"/>
    <mergeCell ref="J2:J4"/>
    <mergeCell ref="K2:K3"/>
    <mergeCell ref="L2:M2"/>
    <mergeCell ref="N2:N3"/>
    <mergeCell ref="O2:R2"/>
    <mergeCell ref="T2:T3"/>
    <mergeCell ref="E2:E4"/>
    <mergeCell ref="F2:F4"/>
    <mergeCell ref="G2:G4"/>
    <mergeCell ref="H2:H4"/>
  </mergeCells>
  <conditionalFormatting sqref="B276:B277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2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963"/>
  <sheetViews>
    <sheetView zoomScale="55" zoomScaleNormal="55" zoomScaleSheetLayoutView="100" workbookViewId="0">
      <pane xSplit="2" ySplit="5" topLeftCell="C6" activePane="bottomRight" state="frozen"/>
      <selection pane="topRight" activeCell="C1" sqref="C1"/>
      <selection pane="bottomLeft" activeCell="A8" sqref="A8"/>
      <selection pane="bottomRight" activeCell="H43" sqref="H43"/>
    </sheetView>
  </sheetViews>
  <sheetFormatPr defaultColWidth="9.33203125" defaultRowHeight="12.75" x14ac:dyDescent="0.2"/>
  <cols>
    <col min="1" max="1" width="5.33203125" style="38" customWidth="1"/>
    <col min="2" max="2" width="85.5" style="2" customWidth="1"/>
    <col min="3" max="3" width="14.5" style="2" customWidth="1"/>
    <col min="4" max="4" width="14.6640625" style="2" customWidth="1"/>
    <col min="5" max="5" width="14.83203125" style="10" customWidth="1"/>
    <col min="6" max="6" width="37" style="38" customWidth="1"/>
    <col min="7" max="7" width="15.5" style="38" customWidth="1"/>
    <col min="8" max="8" width="24.83203125" style="38" customWidth="1"/>
    <col min="9" max="9" width="18.5" style="38" customWidth="1"/>
    <col min="10" max="10" width="9.5" style="17" customWidth="1"/>
    <col min="11" max="11" width="13.1640625" style="24" customWidth="1"/>
    <col min="12" max="12" width="14.6640625" style="24" customWidth="1"/>
    <col min="13" max="13" width="16.83203125" style="14" customWidth="1"/>
    <col min="14" max="14" width="14" style="28" customWidth="1"/>
    <col min="15" max="15" width="20" style="38" customWidth="1"/>
    <col min="16" max="16" width="13.6640625" style="38" customWidth="1"/>
    <col min="17" max="17" width="12.1640625" style="38" customWidth="1"/>
    <col min="18" max="18" width="22.33203125" style="2" customWidth="1"/>
    <col min="19" max="19" width="17.33203125" style="24" customWidth="1"/>
    <col min="20" max="20" width="15.83203125" style="38" customWidth="1"/>
    <col min="21" max="76" width="9.33203125" style="392"/>
  </cols>
  <sheetData>
    <row r="1" spans="1:79" s="392" customFormat="1" ht="15" customHeight="1" x14ac:dyDescent="0.2">
      <c r="A1" s="578" t="s">
        <v>1714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</row>
    <row r="2" spans="1:79" ht="26.25" customHeight="1" x14ac:dyDescent="0.2">
      <c r="A2" s="580" t="s">
        <v>1</v>
      </c>
      <c r="B2" s="580" t="s">
        <v>68</v>
      </c>
      <c r="C2" s="575" t="s">
        <v>193</v>
      </c>
      <c r="D2" s="576"/>
      <c r="E2" s="608" t="s">
        <v>182</v>
      </c>
      <c r="F2" s="608" t="s">
        <v>183</v>
      </c>
      <c r="G2" s="581" t="s">
        <v>112</v>
      </c>
      <c r="H2" s="573" t="s">
        <v>3</v>
      </c>
      <c r="I2" s="573" t="s">
        <v>4</v>
      </c>
      <c r="J2" s="584" t="s">
        <v>5</v>
      </c>
      <c r="K2" s="587" t="s">
        <v>6</v>
      </c>
      <c r="L2" s="588" t="s">
        <v>7</v>
      </c>
      <c r="M2" s="588"/>
      <c r="N2" s="589" t="s">
        <v>87</v>
      </c>
      <c r="O2" s="726" t="s">
        <v>8</v>
      </c>
      <c r="P2" s="726"/>
      <c r="Q2" s="726"/>
      <c r="R2" s="726"/>
      <c r="S2" s="727" t="s">
        <v>9</v>
      </c>
      <c r="T2" s="727" t="s">
        <v>10</v>
      </c>
    </row>
    <row r="3" spans="1:79" ht="60.75" customHeight="1" x14ac:dyDescent="0.2">
      <c r="A3" s="580"/>
      <c r="B3" s="580"/>
      <c r="C3" s="573" t="s">
        <v>169</v>
      </c>
      <c r="D3" s="573" t="s">
        <v>170</v>
      </c>
      <c r="E3" s="608"/>
      <c r="F3" s="608"/>
      <c r="G3" s="582"/>
      <c r="H3" s="573"/>
      <c r="I3" s="573"/>
      <c r="J3" s="585"/>
      <c r="K3" s="587"/>
      <c r="L3" s="385" t="s">
        <v>14</v>
      </c>
      <c r="M3" s="387" t="s">
        <v>15</v>
      </c>
      <c r="N3" s="589"/>
      <c r="O3" s="728" t="s">
        <v>14</v>
      </c>
      <c r="P3" s="729" t="s">
        <v>16</v>
      </c>
      <c r="Q3" s="729" t="s">
        <v>17</v>
      </c>
      <c r="R3" s="728" t="s">
        <v>18</v>
      </c>
      <c r="S3" s="727"/>
      <c r="T3" s="727"/>
    </row>
    <row r="4" spans="1:79" ht="39" customHeight="1" x14ac:dyDescent="0.2">
      <c r="A4" s="580"/>
      <c r="B4" s="580"/>
      <c r="C4" s="573"/>
      <c r="D4" s="573"/>
      <c r="E4" s="608"/>
      <c r="F4" s="608"/>
      <c r="G4" s="583"/>
      <c r="H4" s="573"/>
      <c r="I4" s="573"/>
      <c r="J4" s="586"/>
      <c r="K4" s="34" t="s">
        <v>19</v>
      </c>
      <c r="L4" s="34" t="s">
        <v>19</v>
      </c>
      <c r="M4" s="386" t="s">
        <v>19</v>
      </c>
      <c r="N4" s="386" t="s">
        <v>20</v>
      </c>
      <c r="O4" s="438" t="s">
        <v>21</v>
      </c>
      <c r="P4" s="432" t="s">
        <v>21</v>
      </c>
      <c r="Q4" s="432" t="s">
        <v>21</v>
      </c>
      <c r="R4" s="438" t="s">
        <v>21</v>
      </c>
      <c r="S4" s="438" t="s">
        <v>22</v>
      </c>
      <c r="T4" s="438" t="s">
        <v>22</v>
      </c>
    </row>
    <row r="5" spans="1:79" s="2" customFormat="1" ht="13.5" customHeight="1" x14ac:dyDescent="0.2">
      <c r="A5" s="37" t="s">
        <v>23</v>
      </c>
      <c r="B5" s="37" t="s">
        <v>24</v>
      </c>
      <c r="C5" s="48"/>
      <c r="D5" s="48"/>
      <c r="E5" s="67">
        <v>3</v>
      </c>
      <c r="F5" s="37" t="s">
        <v>26</v>
      </c>
      <c r="G5" s="37"/>
      <c r="H5" s="37" t="s">
        <v>27</v>
      </c>
      <c r="I5" s="37" t="s">
        <v>28</v>
      </c>
      <c r="J5" s="67" t="s">
        <v>29</v>
      </c>
      <c r="K5" s="53" t="s">
        <v>30</v>
      </c>
      <c r="L5" s="53" t="s">
        <v>31</v>
      </c>
      <c r="M5" s="42" t="s">
        <v>32</v>
      </c>
      <c r="N5" s="68" t="s">
        <v>33</v>
      </c>
      <c r="O5" s="730" t="s">
        <v>34</v>
      </c>
      <c r="P5" s="434" t="s">
        <v>35</v>
      </c>
      <c r="Q5" s="434" t="s">
        <v>36</v>
      </c>
      <c r="R5" s="730" t="s">
        <v>37</v>
      </c>
      <c r="S5" s="730" t="s">
        <v>38</v>
      </c>
      <c r="T5" s="730" t="s">
        <v>39</v>
      </c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</row>
    <row r="6" spans="1:79" s="6" customFormat="1" ht="13.35" customHeight="1" x14ac:dyDescent="0.2">
      <c r="A6" s="619" t="s">
        <v>1802</v>
      </c>
      <c r="B6" s="619"/>
      <c r="C6" s="529"/>
      <c r="D6" s="529"/>
      <c r="E6" s="542">
        <f>E93+E101+E104+E124+E127+E130+E143+E151+E156+E181+E195</f>
        <v>151</v>
      </c>
      <c r="F6" s="251"/>
      <c r="G6" s="251"/>
      <c r="H6" s="529"/>
      <c r="I6" s="251"/>
      <c r="J6" s="549"/>
      <c r="K6" s="252">
        <f>K93+K101+K104+K124+K127+K130+K143+K151+K156+K181+K195</f>
        <v>496237.33</v>
      </c>
      <c r="L6" s="252">
        <f>L93+L101+L104+L124+L127+L130+L143+L151+L156+L181+L195</f>
        <v>414211.18000000011</v>
      </c>
      <c r="M6" s="252">
        <f>M93+M101+M104+M124+M127+M130+M143+M151+M156+M181+M195</f>
        <v>11622.699999999999</v>
      </c>
      <c r="N6" s="252">
        <f>N93+N101+N104+N124+N127+N130+N143+N151+N156+N181+N195</f>
        <v>8748</v>
      </c>
      <c r="O6" s="731">
        <f>O93+O101+O104+O124+O127+O130+O143+O151+O156+O181+O195</f>
        <v>6830314156.2761374</v>
      </c>
      <c r="P6" s="732"/>
      <c r="Q6" s="732"/>
      <c r="R6" s="731">
        <f>R93+R101+R104+R124+R127+R130+R143+R151+R156+R181+R195</f>
        <v>6830314156.2761374</v>
      </c>
      <c r="S6" s="731"/>
      <c r="T6" s="731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</row>
    <row r="7" spans="1:79" s="2" customFormat="1" ht="13.35" customHeight="1" x14ac:dyDescent="0.2">
      <c r="A7" s="389"/>
      <c r="B7" s="87" t="s">
        <v>56</v>
      </c>
      <c r="C7" s="87"/>
      <c r="D7" s="87"/>
      <c r="E7" s="133"/>
      <c r="F7" s="389"/>
      <c r="G7" s="389"/>
      <c r="H7" s="88"/>
      <c r="I7" s="389"/>
      <c r="J7" s="91"/>
      <c r="K7" s="29"/>
      <c r="L7" s="29"/>
      <c r="M7" s="390"/>
      <c r="N7" s="95"/>
      <c r="O7" s="438"/>
      <c r="P7" s="438"/>
      <c r="Q7" s="438"/>
      <c r="R7" s="733"/>
      <c r="S7" s="734"/>
      <c r="T7" s="433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</row>
    <row r="8" spans="1:79" s="8" customFormat="1" ht="12.75" customHeight="1" x14ac:dyDescent="0.2">
      <c r="A8" s="468">
        <v>1</v>
      </c>
      <c r="B8" s="80" t="s">
        <v>1723</v>
      </c>
      <c r="C8" s="290" t="s">
        <v>1724</v>
      </c>
      <c r="D8" s="290" t="s">
        <v>1260</v>
      </c>
      <c r="E8" s="468" t="s">
        <v>62</v>
      </c>
      <c r="F8" s="468"/>
      <c r="G8" s="48" t="s">
        <v>113</v>
      </c>
      <c r="H8" s="289" t="s">
        <v>104</v>
      </c>
      <c r="I8" s="468">
        <v>5</v>
      </c>
      <c r="J8" s="79">
        <v>6</v>
      </c>
      <c r="K8" s="45">
        <v>6281</v>
      </c>
      <c r="L8" s="45">
        <v>4856</v>
      </c>
      <c r="M8" s="45">
        <v>0</v>
      </c>
      <c r="N8" s="469">
        <v>100</v>
      </c>
      <c r="O8" s="438">
        <v>159371750.834512</v>
      </c>
      <c r="P8" s="438">
        <v>0</v>
      </c>
      <c r="Q8" s="438">
        <v>0</v>
      </c>
      <c r="R8" s="438">
        <f t="shared" ref="R8" si="0">O8</f>
        <v>159371750.834512</v>
      </c>
      <c r="S8" s="487">
        <v>33174.729999999996</v>
      </c>
      <c r="T8" s="487">
        <v>33174.729999999996</v>
      </c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</row>
    <row r="9" spans="1:79" s="4" customFormat="1" ht="12.75" customHeight="1" x14ac:dyDescent="0.2">
      <c r="A9" s="621"/>
      <c r="B9" s="621"/>
      <c r="C9" s="537"/>
      <c r="D9" s="537"/>
      <c r="E9" s="537"/>
      <c r="F9" s="537"/>
      <c r="G9" s="537"/>
      <c r="H9" s="538"/>
      <c r="I9" s="537"/>
      <c r="J9" s="539"/>
      <c r="K9" s="540"/>
      <c r="L9" s="540"/>
      <c r="M9" s="540"/>
      <c r="N9" s="540"/>
      <c r="O9" s="735"/>
      <c r="P9" s="735"/>
      <c r="Q9" s="735"/>
      <c r="R9" s="735"/>
      <c r="S9" s="736"/>
      <c r="T9" s="737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</row>
    <row r="10" spans="1:79" s="8" customFormat="1" ht="13.35" customHeight="1" x14ac:dyDescent="0.2">
      <c r="A10" s="468">
        <v>1</v>
      </c>
      <c r="B10" s="80" t="s">
        <v>1725</v>
      </c>
      <c r="C10" s="290" t="s">
        <v>1726</v>
      </c>
      <c r="D10" s="290" t="s">
        <v>1231</v>
      </c>
      <c r="E10" s="468" t="s">
        <v>62</v>
      </c>
      <c r="F10" s="98" t="s">
        <v>1812</v>
      </c>
      <c r="G10" s="48" t="s">
        <v>113</v>
      </c>
      <c r="H10" s="289" t="s">
        <v>104</v>
      </c>
      <c r="I10" s="468">
        <v>5</v>
      </c>
      <c r="J10" s="79">
        <v>4</v>
      </c>
      <c r="K10" s="45">
        <v>4186</v>
      </c>
      <c r="L10" s="45">
        <v>3780.4</v>
      </c>
      <c r="M10" s="45">
        <v>3456.4</v>
      </c>
      <c r="N10" s="469">
        <v>77</v>
      </c>
      <c r="O10" s="438">
        <v>36724385.395136394</v>
      </c>
      <c r="P10" s="438">
        <v>0</v>
      </c>
      <c r="Q10" s="438">
        <v>0</v>
      </c>
      <c r="R10" s="438">
        <f t="shared" ref="R10:R14" si="1">O10</f>
        <v>36724385.395136394</v>
      </c>
      <c r="S10" s="487">
        <f t="shared" ref="S10" si="2">R10/L10</f>
        <v>9714.4178909999973</v>
      </c>
      <c r="T10" s="487">
        <v>3565.7959999999994</v>
      </c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</row>
    <row r="11" spans="1:79" s="2" customFormat="1" ht="13.35" customHeight="1" x14ac:dyDescent="0.2">
      <c r="A11" s="468">
        <v>2</v>
      </c>
      <c r="B11" s="80" t="s">
        <v>1727</v>
      </c>
      <c r="C11" s="290" t="s">
        <v>1728</v>
      </c>
      <c r="D11" s="290" t="s">
        <v>1231</v>
      </c>
      <c r="E11" s="468">
        <v>1960</v>
      </c>
      <c r="F11" s="468"/>
      <c r="G11" s="48" t="s">
        <v>113</v>
      </c>
      <c r="H11" s="289" t="s">
        <v>1176</v>
      </c>
      <c r="I11" s="468">
        <v>5</v>
      </c>
      <c r="J11" s="79">
        <v>4</v>
      </c>
      <c r="K11" s="45">
        <v>4316</v>
      </c>
      <c r="L11" s="45">
        <v>3209</v>
      </c>
      <c r="M11" s="45">
        <v>0</v>
      </c>
      <c r="N11" s="85">
        <v>80</v>
      </c>
      <c r="O11" s="438">
        <v>67807573.000472009</v>
      </c>
      <c r="P11" s="438">
        <v>0</v>
      </c>
      <c r="Q11" s="438">
        <v>0</v>
      </c>
      <c r="R11" s="438">
        <f t="shared" si="1"/>
        <v>67807573.000472009</v>
      </c>
      <c r="S11" s="487">
        <v>21963.120000000006</v>
      </c>
      <c r="T11" s="487">
        <v>21963.120000000006</v>
      </c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s="2" customFormat="1" ht="13.35" customHeight="1" x14ac:dyDescent="0.2">
      <c r="A12" s="468">
        <v>3</v>
      </c>
      <c r="B12" s="80" t="s">
        <v>1729</v>
      </c>
      <c r="C12" s="290" t="s">
        <v>1730</v>
      </c>
      <c r="D12" s="290" t="s">
        <v>1231</v>
      </c>
      <c r="E12" s="468">
        <v>1968</v>
      </c>
      <c r="F12" s="98" t="s">
        <v>1677</v>
      </c>
      <c r="G12" s="48" t="s">
        <v>113</v>
      </c>
      <c r="H12" s="289" t="s">
        <v>1176</v>
      </c>
      <c r="I12" s="468">
        <v>5</v>
      </c>
      <c r="J12" s="79">
        <v>3</v>
      </c>
      <c r="K12" s="45">
        <v>3570</v>
      </c>
      <c r="L12" s="45">
        <v>2738</v>
      </c>
      <c r="M12" s="45">
        <v>0</v>
      </c>
      <c r="N12" s="85">
        <v>56</v>
      </c>
      <c r="O12" s="438">
        <v>55256282.235504001</v>
      </c>
      <c r="P12" s="438">
        <v>0</v>
      </c>
      <c r="Q12" s="438">
        <v>0</v>
      </c>
      <c r="R12" s="438">
        <f t="shared" si="1"/>
        <v>55256282.235504001</v>
      </c>
      <c r="S12" s="487">
        <v>21963.120000000006</v>
      </c>
      <c r="T12" s="487">
        <v>21963.120000000006</v>
      </c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</row>
    <row r="13" spans="1:79" s="2" customFormat="1" ht="13.35" customHeight="1" x14ac:dyDescent="0.2">
      <c r="A13" s="468">
        <v>4</v>
      </c>
      <c r="B13" s="80" t="s">
        <v>1731</v>
      </c>
      <c r="C13" s="290" t="s">
        <v>1732</v>
      </c>
      <c r="D13" s="290" t="s">
        <v>1231</v>
      </c>
      <c r="E13" s="468">
        <v>1963</v>
      </c>
      <c r="F13" s="98" t="s">
        <v>1677</v>
      </c>
      <c r="G13" s="48" t="s">
        <v>113</v>
      </c>
      <c r="H13" s="289" t="s">
        <v>1176</v>
      </c>
      <c r="I13" s="468">
        <v>5</v>
      </c>
      <c r="J13" s="79">
        <v>4</v>
      </c>
      <c r="K13" s="45">
        <v>4474</v>
      </c>
      <c r="L13" s="45">
        <v>3539</v>
      </c>
      <c r="M13" s="45">
        <v>0</v>
      </c>
      <c r="N13" s="85">
        <v>74</v>
      </c>
      <c r="O13" s="438">
        <v>51952085.439112008</v>
      </c>
      <c r="P13" s="438">
        <v>0</v>
      </c>
      <c r="Q13" s="438">
        <v>0</v>
      </c>
      <c r="R13" s="438">
        <f t="shared" si="1"/>
        <v>51952085.439112008</v>
      </c>
      <c r="S13" s="487">
        <v>21963.120000000006</v>
      </c>
      <c r="T13" s="487">
        <v>21963.120000000006</v>
      </c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</row>
    <row r="14" spans="1:79" s="2" customFormat="1" ht="13.35" customHeight="1" x14ac:dyDescent="0.2">
      <c r="A14" s="468">
        <v>5</v>
      </c>
      <c r="B14" s="80" t="s">
        <v>1733</v>
      </c>
      <c r="C14" s="290" t="s">
        <v>1734</v>
      </c>
      <c r="D14" s="290" t="s">
        <v>1231</v>
      </c>
      <c r="E14" s="468">
        <v>1956</v>
      </c>
      <c r="F14" s="98" t="s">
        <v>1677</v>
      </c>
      <c r="G14" s="48" t="s">
        <v>113</v>
      </c>
      <c r="H14" s="80" t="s">
        <v>94</v>
      </c>
      <c r="I14" s="468">
        <v>2</v>
      </c>
      <c r="J14" s="79">
        <v>2</v>
      </c>
      <c r="K14" s="45">
        <v>432</v>
      </c>
      <c r="L14" s="45">
        <v>386</v>
      </c>
      <c r="M14" s="45">
        <v>0</v>
      </c>
      <c r="N14" s="85">
        <v>8</v>
      </c>
      <c r="O14" s="438">
        <v>19133785.569075998</v>
      </c>
      <c r="P14" s="438">
        <v>0</v>
      </c>
      <c r="Q14" s="438">
        <v>0</v>
      </c>
      <c r="R14" s="438">
        <f t="shared" si="1"/>
        <v>19133785.569075998</v>
      </c>
      <c r="S14" s="487">
        <v>47535.87</v>
      </c>
      <c r="T14" s="487">
        <v>47535.87</v>
      </c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</row>
    <row r="15" spans="1:79" s="4" customFormat="1" ht="13.35" customHeight="1" x14ac:dyDescent="0.2">
      <c r="A15" s="621"/>
      <c r="B15" s="621"/>
      <c r="C15" s="541"/>
      <c r="D15" s="541"/>
      <c r="E15" s="537"/>
      <c r="F15" s="537"/>
      <c r="G15" s="537"/>
      <c r="H15" s="538"/>
      <c r="I15" s="537"/>
      <c r="J15" s="539"/>
      <c r="K15" s="540"/>
      <c r="L15" s="540"/>
      <c r="M15" s="540"/>
      <c r="N15" s="540"/>
      <c r="O15" s="735"/>
      <c r="P15" s="735"/>
      <c r="Q15" s="735"/>
      <c r="R15" s="735"/>
      <c r="S15" s="736"/>
      <c r="T15" s="737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</row>
    <row r="16" spans="1:79" s="8" customFormat="1" ht="13.35" customHeight="1" x14ac:dyDescent="0.2">
      <c r="A16" s="468">
        <v>1</v>
      </c>
      <c r="B16" s="80" t="s">
        <v>1735</v>
      </c>
      <c r="C16" s="290" t="s">
        <v>1736</v>
      </c>
      <c r="D16" s="290" t="s">
        <v>175</v>
      </c>
      <c r="E16" s="471">
        <v>1969</v>
      </c>
      <c r="F16" s="554" t="s">
        <v>1676</v>
      </c>
      <c r="G16" s="48" t="s">
        <v>113</v>
      </c>
      <c r="H16" s="80" t="s">
        <v>1176</v>
      </c>
      <c r="I16" s="468">
        <v>5</v>
      </c>
      <c r="J16" s="79">
        <v>8</v>
      </c>
      <c r="K16" s="45">
        <v>8998</v>
      </c>
      <c r="L16" s="45">
        <v>7242</v>
      </c>
      <c r="M16" s="45">
        <v>0</v>
      </c>
      <c r="N16" s="85">
        <v>121</v>
      </c>
      <c r="O16" s="438">
        <v>122314897.50033601</v>
      </c>
      <c r="P16" s="438">
        <v>0</v>
      </c>
      <c r="Q16" s="438">
        <v>0</v>
      </c>
      <c r="R16" s="438">
        <f t="shared" ref="R16:R20" si="3">O16</f>
        <v>122314897.50033601</v>
      </c>
      <c r="S16" s="487">
        <v>21963.120000000006</v>
      </c>
      <c r="T16" s="487">
        <v>21963.120000000006</v>
      </c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</row>
    <row r="17" spans="1:79" s="8" customFormat="1" ht="13.35" customHeight="1" x14ac:dyDescent="0.2">
      <c r="A17" s="468">
        <v>2</v>
      </c>
      <c r="B17" s="80" t="s">
        <v>1737</v>
      </c>
      <c r="C17" s="290" t="s">
        <v>1738</v>
      </c>
      <c r="D17" s="290" t="s">
        <v>175</v>
      </c>
      <c r="E17" s="471">
        <v>1970</v>
      </c>
      <c r="F17" s="554" t="s">
        <v>1676</v>
      </c>
      <c r="G17" s="48" t="s">
        <v>113</v>
      </c>
      <c r="H17" s="80" t="s">
        <v>105</v>
      </c>
      <c r="I17" s="468">
        <v>5</v>
      </c>
      <c r="J17" s="79">
        <v>6</v>
      </c>
      <c r="K17" s="45">
        <v>5859</v>
      </c>
      <c r="L17" s="45">
        <v>4769</v>
      </c>
      <c r="M17" s="45">
        <v>0</v>
      </c>
      <c r="N17" s="85">
        <v>100</v>
      </c>
      <c r="O17" s="438">
        <v>43818417.104952</v>
      </c>
      <c r="P17" s="438">
        <v>0</v>
      </c>
      <c r="Q17" s="438">
        <v>0</v>
      </c>
      <c r="R17" s="438">
        <f t="shared" si="3"/>
        <v>43818417.104952</v>
      </c>
      <c r="S17" s="487">
        <v>21963.120000000006</v>
      </c>
      <c r="T17" s="487">
        <v>21963.120000000006</v>
      </c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</row>
    <row r="18" spans="1:79" s="8" customFormat="1" ht="13.35" customHeight="1" x14ac:dyDescent="0.2">
      <c r="A18" s="468">
        <v>3</v>
      </c>
      <c r="B18" s="80" t="s">
        <v>1739</v>
      </c>
      <c r="C18" s="290" t="s">
        <v>1740</v>
      </c>
      <c r="D18" s="290" t="s">
        <v>175</v>
      </c>
      <c r="E18" s="471">
        <v>1974</v>
      </c>
      <c r="F18" s="98" t="s">
        <v>1675</v>
      </c>
      <c r="G18" s="48" t="s">
        <v>113</v>
      </c>
      <c r="H18" s="289" t="s">
        <v>104</v>
      </c>
      <c r="I18" s="468">
        <v>5</v>
      </c>
      <c r="J18" s="79">
        <v>4</v>
      </c>
      <c r="K18" s="45">
        <v>4382</v>
      </c>
      <c r="L18" s="45">
        <v>3284</v>
      </c>
      <c r="M18" s="45">
        <v>0</v>
      </c>
      <c r="N18" s="85">
        <v>65</v>
      </c>
      <c r="O18" s="438">
        <v>91742193.108464003</v>
      </c>
      <c r="P18" s="438">
        <v>0</v>
      </c>
      <c r="Q18" s="438">
        <v>0</v>
      </c>
      <c r="R18" s="438">
        <f t="shared" si="3"/>
        <v>91742193.108464003</v>
      </c>
      <c r="S18" s="487">
        <v>33174.729999999996</v>
      </c>
      <c r="T18" s="487">
        <v>33174.729999999996</v>
      </c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</row>
    <row r="19" spans="1:79" s="8" customFormat="1" ht="13.35" customHeight="1" x14ac:dyDescent="0.2">
      <c r="A19" s="468">
        <v>4</v>
      </c>
      <c r="B19" s="80" t="s">
        <v>1741</v>
      </c>
      <c r="C19" s="290" t="s">
        <v>1742</v>
      </c>
      <c r="D19" s="290" t="s">
        <v>175</v>
      </c>
      <c r="E19" s="471">
        <v>1967</v>
      </c>
      <c r="F19" s="98" t="s">
        <v>1677</v>
      </c>
      <c r="G19" s="48" t="s">
        <v>113</v>
      </c>
      <c r="H19" s="80" t="s">
        <v>1176</v>
      </c>
      <c r="I19" s="468">
        <v>5</v>
      </c>
      <c r="J19" s="79">
        <v>4</v>
      </c>
      <c r="K19" s="45">
        <v>3722</v>
      </c>
      <c r="L19" s="45">
        <v>3511.31</v>
      </c>
      <c r="M19" s="45">
        <v>0</v>
      </c>
      <c r="N19" s="85">
        <v>73</v>
      </c>
      <c r="O19" s="438">
        <v>108782054.88860996</v>
      </c>
      <c r="P19" s="438">
        <v>0</v>
      </c>
      <c r="Q19" s="438">
        <v>0</v>
      </c>
      <c r="R19" s="438">
        <f t="shared" si="3"/>
        <v>108782054.88860996</v>
      </c>
      <c r="S19" s="487">
        <f t="shared" ref="S19:S20" si="4">R19/L19</f>
        <v>30980.475915999999</v>
      </c>
      <c r="T19" s="487">
        <v>33174.729999999996</v>
      </c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</row>
    <row r="20" spans="1:79" s="8" customFormat="1" ht="13.35" customHeight="1" x14ac:dyDescent="0.2">
      <c r="A20" s="468">
        <v>5</v>
      </c>
      <c r="B20" s="249" t="s">
        <v>1743</v>
      </c>
      <c r="C20" s="290" t="s">
        <v>1744</v>
      </c>
      <c r="D20" s="290" t="s">
        <v>175</v>
      </c>
      <c r="E20" s="471">
        <v>1960</v>
      </c>
      <c r="F20" s="98" t="s">
        <v>1677</v>
      </c>
      <c r="G20" s="48" t="s">
        <v>113</v>
      </c>
      <c r="H20" s="289" t="s">
        <v>104</v>
      </c>
      <c r="I20" s="468">
        <v>4</v>
      </c>
      <c r="J20" s="79">
        <v>4</v>
      </c>
      <c r="K20" s="45">
        <v>2888</v>
      </c>
      <c r="L20" s="45">
        <v>2539</v>
      </c>
      <c r="M20" s="45">
        <v>0</v>
      </c>
      <c r="N20" s="85">
        <v>50</v>
      </c>
      <c r="O20" s="438">
        <v>47106776.808425792</v>
      </c>
      <c r="P20" s="438">
        <v>0</v>
      </c>
      <c r="Q20" s="438">
        <v>0</v>
      </c>
      <c r="R20" s="438">
        <f t="shared" si="3"/>
        <v>47106776.808425792</v>
      </c>
      <c r="S20" s="487">
        <f t="shared" si="4"/>
        <v>18553.279562199998</v>
      </c>
      <c r="T20" s="487">
        <v>35863.819999999992</v>
      </c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</row>
    <row r="21" spans="1:79" s="51" customFormat="1" ht="12.75" customHeight="1" x14ac:dyDescent="0.2">
      <c r="A21" s="621"/>
      <c r="B21" s="621"/>
      <c r="C21" s="538"/>
      <c r="D21" s="538"/>
      <c r="E21" s="537"/>
      <c r="F21" s="537"/>
      <c r="G21" s="537"/>
      <c r="H21" s="538"/>
      <c r="I21" s="537"/>
      <c r="J21" s="539"/>
      <c r="K21" s="540"/>
      <c r="L21" s="540"/>
      <c r="M21" s="540"/>
      <c r="N21" s="540"/>
      <c r="O21" s="735"/>
      <c r="P21" s="735"/>
      <c r="Q21" s="735"/>
      <c r="R21" s="735"/>
      <c r="S21" s="736"/>
      <c r="T21" s="737"/>
      <c r="U21" s="12"/>
      <c r="V21" s="12"/>
      <c r="W21" s="12"/>
      <c r="X21" s="12"/>
      <c r="Y21" s="12"/>
      <c r="Z21" s="12"/>
      <c r="AA21" s="12"/>
      <c r="AB21" s="143"/>
    </row>
    <row r="22" spans="1:79" s="8" customFormat="1" ht="13.35" customHeight="1" x14ac:dyDescent="0.2">
      <c r="A22" s="410">
        <v>1</v>
      </c>
      <c r="B22" s="411" t="s">
        <v>253</v>
      </c>
      <c r="C22" s="412" t="s">
        <v>254</v>
      </c>
      <c r="D22" s="412" t="s">
        <v>168</v>
      </c>
      <c r="E22" s="412" t="s">
        <v>126</v>
      </c>
      <c r="F22" s="361" t="s">
        <v>1679</v>
      </c>
      <c r="G22" s="413" t="s">
        <v>113</v>
      </c>
      <c r="H22" s="411" t="s">
        <v>1103</v>
      </c>
      <c r="I22" s="390">
        <v>5</v>
      </c>
      <c r="J22" s="95">
        <v>8</v>
      </c>
      <c r="K22" s="339">
        <v>6097</v>
      </c>
      <c r="L22" s="339">
        <v>4700</v>
      </c>
      <c r="M22" s="339">
        <v>0</v>
      </c>
      <c r="N22" s="95">
        <v>105</v>
      </c>
      <c r="O22" s="438">
        <v>54337255.658268049</v>
      </c>
      <c r="P22" s="438">
        <v>0</v>
      </c>
      <c r="Q22" s="438">
        <v>0</v>
      </c>
      <c r="R22" s="438">
        <f t="shared" ref="R22:R35" si="5">O22</f>
        <v>54337255.658268049</v>
      </c>
      <c r="S22" s="487">
        <f t="shared" ref="S22:S35" si="6">O22/L22</f>
        <v>11561.118225163415</v>
      </c>
      <c r="T22" s="487">
        <v>16200.663824504769</v>
      </c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</row>
    <row r="23" spans="1:79" s="8" customFormat="1" ht="13.35" customHeight="1" x14ac:dyDescent="0.2">
      <c r="A23" s="410">
        <f t="shared" ref="A23:A35" si="7">A22+1</f>
        <v>2</v>
      </c>
      <c r="B23" s="411" t="s">
        <v>245</v>
      </c>
      <c r="C23" s="412" t="s">
        <v>246</v>
      </c>
      <c r="D23" s="412" t="s">
        <v>168</v>
      </c>
      <c r="E23" s="414" t="s">
        <v>128</v>
      </c>
      <c r="F23" s="413"/>
      <c r="G23" s="413" t="s">
        <v>113</v>
      </c>
      <c r="H23" s="415" t="s">
        <v>1100</v>
      </c>
      <c r="I23" s="390">
        <v>5</v>
      </c>
      <c r="J23" s="390">
        <v>4</v>
      </c>
      <c r="K23" s="339">
        <v>6524</v>
      </c>
      <c r="L23" s="339">
        <v>4211</v>
      </c>
      <c r="M23" s="339">
        <v>0</v>
      </c>
      <c r="N23" s="390">
        <v>68</v>
      </c>
      <c r="O23" s="438">
        <v>78662005.722725615</v>
      </c>
      <c r="P23" s="438">
        <v>0</v>
      </c>
      <c r="Q23" s="438">
        <v>0</v>
      </c>
      <c r="R23" s="438">
        <f t="shared" si="5"/>
        <v>78662005.722725615</v>
      </c>
      <c r="S23" s="487">
        <f t="shared" si="6"/>
        <v>18680.124845102258</v>
      </c>
      <c r="T23" s="487">
        <v>19380.433342004304</v>
      </c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</row>
    <row r="24" spans="1:79" s="8" customFormat="1" ht="13.35" customHeight="1" x14ac:dyDescent="0.2">
      <c r="A24" s="410">
        <f t="shared" si="7"/>
        <v>3</v>
      </c>
      <c r="B24" s="360" t="s">
        <v>281</v>
      </c>
      <c r="C24" s="374" t="s">
        <v>282</v>
      </c>
      <c r="D24" s="374" t="s">
        <v>168</v>
      </c>
      <c r="E24" s="416" t="s">
        <v>58</v>
      </c>
      <c r="F24" s="361" t="s">
        <v>1677</v>
      </c>
      <c r="G24" s="417" t="s">
        <v>113</v>
      </c>
      <c r="H24" s="418" t="s">
        <v>1100</v>
      </c>
      <c r="I24" s="393">
        <v>5</v>
      </c>
      <c r="J24" s="85">
        <v>2</v>
      </c>
      <c r="K24" s="336">
        <v>2198.73</v>
      </c>
      <c r="L24" s="336">
        <v>1608.8</v>
      </c>
      <c r="M24" s="336">
        <v>0</v>
      </c>
      <c r="N24" s="393">
        <v>39</v>
      </c>
      <c r="O24" s="438">
        <v>21131330.896695964</v>
      </c>
      <c r="P24" s="438">
        <v>0</v>
      </c>
      <c r="Q24" s="438">
        <v>0</v>
      </c>
      <c r="R24" s="438">
        <f t="shared" si="5"/>
        <v>21131330.896695964</v>
      </c>
      <c r="S24" s="487">
        <f t="shared" si="6"/>
        <v>13134.840189393315</v>
      </c>
      <c r="T24" s="487">
        <v>17397.965792740477</v>
      </c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</row>
    <row r="25" spans="1:79" s="8" customFormat="1" ht="13.35" customHeight="1" x14ac:dyDescent="0.2">
      <c r="A25" s="410">
        <f t="shared" si="7"/>
        <v>4</v>
      </c>
      <c r="B25" s="360" t="s">
        <v>261</v>
      </c>
      <c r="C25" s="374" t="s">
        <v>262</v>
      </c>
      <c r="D25" s="374" t="s">
        <v>168</v>
      </c>
      <c r="E25" s="374" t="s">
        <v>127</v>
      </c>
      <c r="F25" s="361" t="s">
        <v>1813</v>
      </c>
      <c r="G25" s="417" t="s">
        <v>113</v>
      </c>
      <c r="H25" s="360" t="s">
        <v>1103</v>
      </c>
      <c r="I25" s="393">
        <v>5</v>
      </c>
      <c r="J25" s="85">
        <v>6</v>
      </c>
      <c r="K25" s="336">
        <v>5839</v>
      </c>
      <c r="L25" s="336">
        <v>4734</v>
      </c>
      <c r="M25" s="336">
        <v>0</v>
      </c>
      <c r="N25" s="393">
        <v>100</v>
      </c>
      <c r="O25" s="438">
        <v>49646967.487069443</v>
      </c>
      <c r="P25" s="438">
        <v>0</v>
      </c>
      <c r="Q25" s="438">
        <v>0</v>
      </c>
      <c r="R25" s="438">
        <f t="shared" si="5"/>
        <v>49646967.487069443</v>
      </c>
      <c r="S25" s="487">
        <f t="shared" si="6"/>
        <v>10487.318860808924</v>
      </c>
      <c r="T25" s="487">
        <v>15385.130043685107</v>
      </c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</row>
    <row r="26" spans="1:79" s="8" customFormat="1" ht="13.35" customHeight="1" x14ac:dyDescent="0.2">
      <c r="A26" s="410">
        <f t="shared" si="7"/>
        <v>5</v>
      </c>
      <c r="B26" s="360" t="s">
        <v>206</v>
      </c>
      <c r="C26" s="374" t="s">
        <v>207</v>
      </c>
      <c r="D26" s="374" t="s">
        <v>168</v>
      </c>
      <c r="E26" s="374" t="s">
        <v>208</v>
      </c>
      <c r="F26" s="417"/>
      <c r="G26" s="417" t="s">
        <v>113</v>
      </c>
      <c r="H26" s="418" t="s">
        <v>1100</v>
      </c>
      <c r="I26" s="393">
        <v>4</v>
      </c>
      <c r="J26" s="85">
        <v>4</v>
      </c>
      <c r="K26" s="336">
        <v>3313</v>
      </c>
      <c r="L26" s="336">
        <v>2935</v>
      </c>
      <c r="M26" s="336">
        <v>0</v>
      </c>
      <c r="N26" s="85">
        <v>49</v>
      </c>
      <c r="O26" s="438">
        <v>60149722.176771909</v>
      </c>
      <c r="P26" s="438">
        <v>0</v>
      </c>
      <c r="Q26" s="438">
        <v>0</v>
      </c>
      <c r="R26" s="438">
        <f t="shared" si="5"/>
        <v>60149722.176771909</v>
      </c>
      <c r="S26" s="487">
        <f t="shared" si="6"/>
        <v>20493.942820024502</v>
      </c>
      <c r="T26" s="487">
        <v>21235.280876424993</v>
      </c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</row>
    <row r="27" spans="1:79" s="8" customFormat="1" ht="13.35" customHeight="1" x14ac:dyDescent="0.2">
      <c r="A27" s="410">
        <f t="shared" si="7"/>
        <v>6</v>
      </c>
      <c r="B27" s="360" t="s">
        <v>209</v>
      </c>
      <c r="C27" s="374" t="s">
        <v>210</v>
      </c>
      <c r="D27" s="374" t="s">
        <v>168</v>
      </c>
      <c r="E27" s="374" t="s">
        <v>60</v>
      </c>
      <c r="F27" s="361" t="s">
        <v>1816</v>
      </c>
      <c r="G27" s="417" t="s">
        <v>113</v>
      </c>
      <c r="H27" s="418" t="s">
        <v>1100</v>
      </c>
      <c r="I27" s="393">
        <v>6</v>
      </c>
      <c r="J27" s="85">
        <v>12</v>
      </c>
      <c r="K27" s="336">
        <v>11076</v>
      </c>
      <c r="L27" s="336">
        <v>10127.9</v>
      </c>
      <c r="M27" s="336">
        <v>0</v>
      </c>
      <c r="N27" s="85">
        <v>172</v>
      </c>
      <c r="O27" s="438">
        <v>108297870.07951304</v>
      </c>
      <c r="P27" s="438">
        <v>0</v>
      </c>
      <c r="Q27" s="438">
        <v>0</v>
      </c>
      <c r="R27" s="438">
        <f t="shared" si="5"/>
        <v>108297870.07951304</v>
      </c>
      <c r="S27" s="487">
        <f t="shared" si="6"/>
        <v>10693.023240702716</v>
      </c>
      <c r="T27" s="487">
        <v>13853.981610402374</v>
      </c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</row>
    <row r="28" spans="1:79" s="8" customFormat="1" ht="13.35" customHeight="1" x14ac:dyDescent="0.2">
      <c r="A28" s="410">
        <f t="shared" si="7"/>
        <v>7</v>
      </c>
      <c r="B28" s="360" t="s">
        <v>292</v>
      </c>
      <c r="C28" s="374" t="s">
        <v>293</v>
      </c>
      <c r="D28" s="374" t="s">
        <v>168</v>
      </c>
      <c r="E28" s="416" t="s">
        <v>126</v>
      </c>
      <c r="F28" s="417"/>
      <c r="G28" s="417" t="s">
        <v>113</v>
      </c>
      <c r="H28" s="418" t="s">
        <v>1101</v>
      </c>
      <c r="I28" s="393">
        <v>5</v>
      </c>
      <c r="J28" s="85">
        <v>8</v>
      </c>
      <c r="K28" s="336">
        <v>6700</v>
      </c>
      <c r="L28" s="336">
        <v>6150.1</v>
      </c>
      <c r="M28" s="336">
        <v>0</v>
      </c>
      <c r="N28" s="393">
        <v>126</v>
      </c>
      <c r="O28" s="438">
        <v>80793535.849140733</v>
      </c>
      <c r="P28" s="438">
        <v>0</v>
      </c>
      <c r="Q28" s="438">
        <v>0</v>
      </c>
      <c r="R28" s="438">
        <f t="shared" si="5"/>
        <v>80793535.849140733</v>
      </c>
      <c r="S28" s="487">
        <f t="shared" si="6"/>
        <v>13136.946691783993</v>
      </c>
      <c r="T28" s="487">
        <v>13644.485625619673</v>
      </c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9" s="8" customFormat="1" ht="13.35" customHeight="1" x14ac:dyDescent="0.2">
      <c r="A29" s="410">
        <f t="shared" si="7"/>
        <v>8</v>
      </c>
      <c r="B29" s="360" t="s">
        <v>225</v>
      </c>
      <c r="C29" s="374" t="s">
        <v>226</v>
      </c>
      <c r="D29" s="374" t="s">
        <v>168</v>
      </c>
      <c r="E29" s="416" t="s">
        <v>62</v>
      </c>
      <c r="F29" s="361"/>
      <c r="G29" s="417" t="s">
        <v>113</v>
      </c>
      <c r="H29" s="418" t="s">
        <v>1101</v>
      </c>
      <c r="I29" s="393">
        <v>5</v>
      </c>
      <c r="J29" s="85">
        <v>3</v>
      </c>
      <c r="K29" s="336">
        <v>3240</v>
      </c>
      <c r="L29" s="336">
        <v>2556</v>
      </c>
      <c r="M29" s="336">
        <v>0</v>
      </c>
      <c r="N29" s="393">
        <v>60</v>
      </c>
      <c r="O29" s="438">
        <v>39070306.888241179</v>
      </c>
      <c r="P29" s="438">
        <v>0</v>
      </c>
      <c r="Q29" s="438">
        <v>0</v>
      </c>
      <c r="R29" s="438">
        <f t="shared" si="5"/>
        <v>39070306.888241179</v>
      </c>
      <c r="S29" s="487">
        <f t="shared" si="6"/>
        <v>15285.72256973442</v>
      </c>
      <c r="T29" s="487">
        <v>15930.255521129107</v>
      </c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9" s="8" customFormat="1" ht="13.35" customHeight="1" x14ac:dyDescent="0.2">
      <c r="A30" s="410">
        <f t="shared" si="7"/>
        <v>9</v>
      </c>
      <c r="B30" s="360" t="s">
        <v>231</v>
      </c>
      <c r="C30" s="374" t="s">
        <v>232</v>
      </c>
      <c r="D30" s="374" t="s">
        <v>168</v>
      </c>
      <c r="E30" s="416" t="s">
        <v>59</v>
      </c>
      <c r="F30" s="417"/>
      <c r="G30" s="417" t="s">
        <v>113</v>
      </c>
      <c r="H30" s="418" t="s">
        <v>1100</v>
      </c>
      <c r="I30" s="393">
        <v>3</v>
      </c>
      <c r="J30" s="85">
        <v>3</v>
      </c>
      <c r="K30" s="336">
        <v>1290</v>
      </c>
      <c r="L30" s="336">
        <v>1196.8</v>
      </c>
      <c r="M30" s="336">
        <v>0</v>
      </c>
      <c r="N30" s="85">
        <v>15</v>
      </c>
      <c r="O30" s="438">
        <v>23420809.419871949</v>
      </c>
      <c r="P30" s="438">
        <v>0</v>
      </c>
      <c r="Q30" s="438">
        <v>0</v>
      </c>
      <c r="R30" s="438">
        <f t="shared" si="5"/>
        <v>23420809.419871949</v>
      </c>
      <c r="S30" s="487">
        <f t="shared" si="6"/>
        <v>19569.526587459852</v>
      </c>
      <c r="T30" s="487">
        <v>20386.070459209048</v>
      </c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</row>
    <row r="31" spans="1:79" s="8" customFormat="1" ht="13.35" customHeight="1" x14ac:dyDescent="0.2">
      <c r="A31" s="410">
        <f t="shared" si="7"/>
        <v>10</v>
      </c>
      <c r="B31" s="360" t="s">
        <v>255</v>
      </c>
      <c r="C31" s="374" t="s">
        <v>256</v>
      </c>
      <c r="D31" s="374" t="s">
        <v>168</v>
      </c>
      <c r="E31" s="374" t="s">
        <v>58</v>
      </c>
      <c r="F31" s="361" t="s">
        <v>1675</v>
      </c>
      <c r="G31" s="417" t="s">
        <v>113</v>
      </c>
      <c r="H31" s="418" t="s">
        <v>1101</v>
      </c>
      <c r="I31" s="393">
        <v>5</v>
      </c>
      <c r="J31" s="85">
        <v>4</v>
      </c>
      <c r="K31" s="336">
        <v>4255</v>
      </c>
      <c r="L31" s="336">
        <v>3164</v>
      </c>
      <c r="M31" s="336">
        <v>0</v>
      </c>
      <c r="N31" s="85">
        <v>79</v>
      </c>
      <c r="O31" s="438">
        <v>41595437.061001301</v>
      </c>
      <c r="P31" s="438">
        <v>0</v>
      </c>
      <c r="Q31" s="438">
        <v>0</v>
      </c>
      <c r="R31" s="438">
        <f t="shared" si="5"/>
        <v>41595437.061001301</v>
      </c>
      <c r="S31" s="487">
        <f t="shared" si="6"/>
        <v>13146.471890329109</v>
      </c>
      <c r="T31" s="487">
        <v>16867.832145765591</v>
      </c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</row>
    <row r="32" spans="1:79" s="8" customFormat="1" ht="13.35" customHeight="1" x14ac:dyDescent="0.2">
      <c r="A32" s="410">
        <f t="shared" si="7"/>
        <v>11</v>
      </c>
      <c r="B32" s="360" t="s">
        <v>251</v>
      </c>
      <c r="C32" s="374" t="s">
        <v>252</v>
      </c>
      <c r="D32" s="374" t="s">
        <v>168</v>
      </c>
      <c r="E32" s="374" t="s">
        <v>44</v>
      </c>
      <c r="F32" s="361" t="s">
        <v>1677</v>
      </c>
      <c r="G32" s="417" t="s">
        <v>113</v>
      </c>
      <c r="H32" s="418" t="s">
        <v>1100</v>
      </c>
      <c r="I32" s="393">
        <v>5</v>
      </c>
      <c r="J32" s="85">
        <v>4</v>
      </c>
      <c r="K32" s="336">
        <v>4602</v>
      </c>
      <c r="L32" s="336">
        <v>3797</v>
      </c>
      <c r="M32" s="336">
        <v>0</v>
      </c>
      <c r="N32" s="85">
        <v>67</v>
      </c>
      <c r="O32" s="438">
        <v>49629421.231335595</v>
      </c>
      <c r="P32" s="438">
        <v>0</v>
      </c>
      <c r="Q32" s="438">
        <v>0</v>
      </c>
      <c r="R32" s="438">
        <f t="shared" si="5"/>
        <v>49629421.231335595</v>
      </c>
      <c r="S32" s="487">
        <f t="shared" si="6"/>
        <v>13070.69297638546</v>
      </c>
      <c r="T32" s="487">
        <v>15232.573363368403</v>
      </c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</row>
    <row r="33" spans="1:76" s="8" customFormat="1" ht="13.35" customHeight="1" x14ac:dyDescent="0.2">
      <c r="A33" s="410">
        <f t="shared" si="7"/>
        <v>12</v>
      </c>
      <c r="B33" s="360" t="s">
        <v>257</v>
      </c>
      <c r="C33" s="374" t="s">
        <v>258</v>
      </c>
      <c r="D33" s="374" t="s">
        <v>168</v>
      </c>
      <c r="E33" s="374" t="s">
        <v>61</v>
      </c>
      <c r="F33" s="361" t="s">
        <v>1675</v>
      </c>
      <c r="G33" s="417" t="s">
        <v>113</v>
      </c>
      <c r="H33" s="418" t="s">
        <v>1100</v>
      </c>
      <c r="I33" s="393">
        <v>5</v>
      </c>
      <c r="J33" s="85">
        <v>4</v>
      </c>
      <c r="K33" s="336">
        <v>4729</v>
      </c>
      <c r="L33" s="336">
        <v>3458</v>
      </c>
      <c r="M33" s="336">
        <v>0</v>
      </c>
      <c r="N33" s="85">
        <v>78</v>
      </c>
      <c r="O33" s="438">
        <v>46238771.000904404</v>
      </c>
      <c r="P33" s="438">
        <v>0</v>
      </c>
      <c r="Q33" s="438">
        <v>0</v>
      </c>
      <c r="R33" s="438">
        <f t="shared" si="5"/>
        <v>46238771.000904404</v>
      </c>
      <c r="S33" s="487">
        <f t="shared" si="6"/>
        <v>13371.535859139503</v>
      </c>
      <c r="T33" s="487">
        <v>17375.485471547141</v>
      </c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</row>
    <row r="34" spans="1:76" s="8" customFormat="1" ht="13.35" customHeight="1" x14ac:dyDescent="0.2">
      <c r="A34" s="410">
        <f t="shared" si="7"/>
        <v>13</v>
      </c>
      <c r="B34" s="360" t="s">
        <v>219</v>
      </c>
      <c r="C34" s="374" t="s">
        <v>220</v>
      </c>
      <c r="D34" s="374" t="s">
        <v>168</v>
      </c>
      <c r="E34" s="419" t="s">
        <v>61</v>
      </c>
      <c r="F34" s="417"/>
      <c r="G34" s="417" t="s">
        <v>113</v>
      </c>
      <c r="H34" s="418" t="s">
        <v>1101</v>
      </c>
      <c r="I34" s="393">
        <v>6</v>
      </c>
      <c r="J34" s="85">
        <v>2</v>
      </c>
      <c r="K34" s="336">
        <v>2061</v>
      </c>
      <c r="L34" s="336">
        <v>1938</v>
      </c>
      <c r="M34" s="336">
        <v>0</v>
      </c>
      <c r="N34" s="85">
        <v>45</v>
      </c>
      <c r="O34" s="438">
        <v>25192823.987943962</v>
      </c>
      <c r="P34" s="438">
        <v>0</v>
      </c>
      <c r="Q34" s="438">
        <v>0</v>
      </c>
      <c r="R34" s="438">
        <f t="shared" si="5"/>
        <v>25192823.987943962</v>
      </c>
      <c r="S34" s="487">
        <f t="shared" si="6"/>
        <v>12999.393182633623</v>
      </c>
      <c r="T34" s="487">
        <v>13959.3810462863</v>
      </c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</row>
    <row r="35" spans="1:76" s="8" customFormat="1" ht="13.35" customHeight="1" x14ac:dyDescent="0.2">
      <c r="A35" s="410">
        <f t="shared" si="7"/>
        <v>14</v>
      </c>
      <c r="B35" s="360" t="s">
        <v>277</v>
      </c>
      <c r="C35" s="374" t="s">
        <v>278</v>
      </c>
      <c r="D35" s="374" t="s">
        <v>168</v>
      </c>
      <c r="E35" s="416" t="s">
        <v>52</v>
      </c>
      <c r="F35" s="361" t="s">
        <v>1814</v>
      </c>
      <c r="G35" s="417" t="s">
        <v>113</v>
      </c>
      <c r="H35" s="418" t="s">
        <v>1100</v>
      </c>
      <c r="I35" s="393">
        <v>3</v>
      </c>
      <c r="J35" s="85">
        <v>2</v>
      </c>
      <c r="K35" s="336">
        <v>1046</v>
      </c>
      <c r="L35" s="336">
        <v>971</v>
      </c>
      <c r="M35" s="336">
        <v>0</v>
      </c>
      <c r="N35" s="393">
        <v>18</v>
      </c>
      <c r="O35" s="438">
        <v>18990826.862934928</v>
      </c>
      <c r="P35" s="438">
        <v>0</v>
      </c>
      <c r="Q35" s="438">
        <v>0</v>
      </c>
      <c r="R35" s="438">
        <f t="shared" si="5"/>
        <v>18990826.862934928</v>
      </c>
      <c r="S35" s="487">
        <f t="shared" si="6"/>
        <v>19558.009127636382</v>
      </c>
      <c r="T35" s="487">
        <v>20506.126030189109</v>
      </c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s="4" customFormat="1" ht="12.75" customHeight="1" x14ac:dyDescent="0.2">
      <c r="A36" s="620"/>
      <c r="B36" s="620"/>
      <c r="C36" s="125"/>
      <c r="D36" s="125"/>
      <c r="E36" s="125"/>
      <c r="F36" s="125"/>
      <c r="G36" s="125"/>
      <c r="H36" s="128"/>
      <c r="I36" s="125"/>
      <c r="J36" s="130"/>
      <c r="K36" s="132"/>
      <c r="L36" s="132"/>
      <c r="M36" s="132"/>
      <c r="N36" s="132"/>
      <c r="O36" s="735"/>
      <c r="P36" s="735"/>
      <c r="Q36" s="735"/>
      <c r="R36" s="735"/>
      <c r="S36" s="736"/>
      <c r="T36" s="737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s="8" customFormat="1" ht="13.35" customHeight="1" x14ac:dyDescent="0.2">
      <c r="A37" s="410">
        <v>1</v>
      </c>
      <c r="B37" s="411" t="s">
        <v>492</v>
      </c>
      <c r="C37" s="412" t="s">
        <v>493</v>
      </c>
      <c r="D37" s="412" t="s">
        <v>174</v>
      </c>
      <c r="E37" s="410" t="s">
        <v>62</v>
      </c>
      <c r="F37" s="413"/>
      <c r="G37" s="413" t="s">
        <v>113</v>
      </c>
      <c r="H37" s="411" t="s">
        <v>1103</v>
      </c>
      <c r="I37" s="390">
        <v>5</v>
      </c>
      <c r="J37" s="95">
        <v>4</v>
      </c>
      <c r="K37" s="339">
        <v>3691</v>
      </c>
      <c r="L37" s="339">
        <v>3510</v>
      </c>
      <c r="M37" s="339">
        <v>0</v>
      </c>
      <c r="N37" s="390">
        <v>82</v>
      </c>
      <c r="O37" s="438">
        <v>44508797.137190811</v>
      </c>
      <c r="P37" s="438">
        <v>0</v>
      </c>
      <c r="Q37" s="438">
        <v>0</v>
      </c>
      <c r="R37" s="438">
        <f t="shared" ref="R37:R48" si="8">O37</f>
        <v>44508797.137190811</v>
      </c>
      <c r="S37" s="487">
        <f t="shared" ref="S37:S48" si="9">O37/L37</f>
        <v>12680.568984954647</v>
      </c>
      <c r="T37" s="487">
        <v>13179.286364653739</v>
      </c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</row>
    <row r="38" spans="1:76" s="8" customFormat="1" ht="13.35" customHeight="1" x14ac:dyDescent="0.2">
      <c r="A38" s="410">
        <f t="shared" ref="A38:A48" si="10">A37+1</f>
        <v>2</v>
      </c>
      <c r="B38" s="411" t="s">
        <v>523</v>
      </c>
      <c r="C38" s="412" t="s">
        <v>524</v>
      </c>
      <c r="D38" s="412" t="s">
        <v>174</v>
      </c>
      <c r="E38" s="410" t="s">
        <v>50</v>
      </c>
      <c r="F38" s="413"/>
      <c r="G38" s="413" t="s">
        <v>113</v>
      </c>
      <c r="H38" s="415" t="s">
        <v>1100</v>
      </c>
      <c r="I38" s="390">
        <v>4</v>
      </c>
      <c r="J38" s="95">
        <v>5</v>
      </c>
      <c r="K38" s="339">
        <v>5325.1</v>
      </c>
      <c r="L38" s="339">
        <v>4488.8999999999996</v>
      </c>
      <c r="M38" s="339">
        <v>0</v>
      </c>
      <c r="N38" s="390">
        <v>52</v>
      </c>
      <c r="O38" s="438">
        <v>96680738.171907082</v>
      </c>
      <c r="P38" s="438">
        <v>0</v>
      </c>
      <c r="Q38" s="438">
        <v>0</v>
      </c>
      <c r="R38" s="438">
        <f t="shared" si="8"/>
        <v>96680738.171907082</v>
      </c>
      <c r="S38" s="487">
        <f t="shared" si="9"/>
        <v>21537.734895387977</v>
      </c>
      <c r="T38" s="487">
        <v>22377.101593295738</v>
      </c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</row>
    <row r="39" spans="1:76" s="8" customFormat="1" ht="13.35" customHeight="1" x14ac:dyDescent="0.2">
      <c r="A39" s="410">
        <f t="shared" si="10"/>
        <v>3</v>
      </c>
      <c r="B39" s="360" t="s">
        <v>511</v>
      </c>
      <c r="C39" s="374" t="s">
        <v>512</v>
      </c>
      <c r="D39" s="374" t="s">
        <v>174</v>
      </c>
      <c r="E39" s="361" t="s">
        <v>52</v>
      </c>
      <c r="F39" s="417"/>
      <c r="G39" s="417" t="s">
        <v>113</v>
      </c>
      <c r="H39" s="418" t="s">
        <v>1101</v>
      </c>
      <c r="I39" s="393">
        <v>3</v>
      </c>
      <c r="J39" s="85">
        <v>3</v>
      </c>
      <c r="K39" s="336">
        <v>1743</v>
      </c>
      <c r="L39" s="336">
        <v>1569</v>
      </c>
      <c r="M39" s="336">
        <v>0</v>
      </c>
      <c r="N39" s="393">
        <v>20</v>
      </c>
      <c r="O39" s="438">
        <v>30411553.796341326</v>
      </c>
      <c r="P39" s="438">
        <v>0</v>
      </c>
      <c r="Q39" s="438">
        <v>0</v>
      </c>
      <c r="R39" s="438">
        <f t="shared" si="8"/>
        <v>30411553.796341326</v>
      </c>
      <c r="S39" s="487">
        <f t="shared" si="9"/>
        <v>19382.762139159546</v>
      </c>
      <c r="T39" s="487">
        <v>20195.570721942735</v>
      </c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</row>
    <row r="40" spans="1:76" s="8" customFormat="1" ht="13.35" customHeight="1" x14ac:dyDescent="0.2">
      <c r="A40" s="410">
        <f t="shared" si="10"/>
        <v>4</v>
      </c>
      <c r="B40" s="360" t="s">
        <v>517</v>
      </c>
      <c r="C40" s="374" t="s">
        <v>518</v>
      </c>
      <c r="D40" s="374" t="s">
        <v>174</v>
      </c>
      <c r="E40" s="420" t="s">
        <v>58</v>
      </c>
      <c r="F40" s="417"/>
      <c r="G40" s="417" t="s">
        <v>113</v>
      </c>
      <c r="H40" s="418" t="s">
        <v>1100</v>
      </c>
      <c r="I40" s="393">
        <v>5</v>
      </c>
      <c r="J40" s="85">
        <v>3</v>
      </c>
      <c r="K40" s="336">
        <v>3126.85</v>
      </c>
      <c r="L40" s="336">
        <v>2935.35</v>
      </c>
      <c r="M40" s="336">
        <v>0</v>
      </c>
      <c r="N40" s="393">
        <v>58</v>
      </c>
      <c r="O40" s="438">
        <v>38216934.169500582</v>
      </c>
      <c r="P40" s="438">
        <v>0</v>
      </c>
      <c r="Q40" s="438">
        <v>0</v>
      </c>
      <c r="R40" s="438">
        <f t="shared" si="8"/>
        <v>38216934.169500582</v>
      </c>
      <c r="S40" s="487">
        <f t="shared" si="9"/>
        <v>13019.549344882411</v>
      </c>
      <c r="T40" s="487">
        <v>13618.758831780056</v>
      </c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s="8" customFormat="1" ht="13.35" customHeight="1" x14ac:dyDescent="0.2">
      <c r="A41" s="410">
        <f t="shared" si="10"/>
        <v>5</v>
      </c>
      <c r="B41" s="360" t="s">
        <v>525</v>
      </c>
      <c r="C41" s="374" t="s">
        <v>526</v>
      </c>
      <c r="D41" s="374" t="s">
        <v>174</v>
      </c>
      <c r="E41" s="361" t="s">
        <v>44</v>
      </c>
      <c r="F41" s="417"/>
      <c r="G41" s="417" t="s">
        <v>113</v>
      </c>
      <c r="H41" s="418" t="s">
        <v>1100</v>
      </c>
      <c r="I41" s="393">
        <v>5</v>
      </c>
      <c r="J41" s="85">
        <v>6</v>
      </c>
      <c r="K41" s="336">
        <v>4604.79</v>
      </c>
      <c r="L41" s="336">
        <v>2455</v>
      </c>
      <c r="M41" s="336">
        <v>0</v>
      </c>
      <c r="N41" s="393">
        <v>85</v>
      </c>
      <c r="O41" s="438">
        <v>56280587.906159423</v>
      </c>
      <c r="P41" s="438">
        <v>0</v>
      </c>
      <c r="Q41" s="438">
        <v>0</v>
      </c>
      <c r="R41" s="438">
        <f t="shared" si="8"/>
        <v>56280587.906159423</v>
      </c>
      <c r="S41" s="487">
        <f t="shared" si="9"/>
        <v>22924.883057498748</v>
      </c>
      <c r="T41" s="487">
        <v>23721.296518648724</v>
      </c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s="8" customFormat="1" ht="13.35" customHeight="1" x14ac:dyDescent="0.2">
      <c r="A42" s="410">
        <f t="shared" si="10"/>
        <v>6</v>
      </c>
      <c r="B42" s="360" t="s">
        <v>484</v>
      </c>
      <c r="C42" s="374" t="s">
        <v>485</v>
      </c>
      <c r="D42" s="374" t="s">
        <v>174</v>
      </c>
      <c r="E42" s="361" t="s">
        <v>42</v>
      </c>
      <c r="F42" s="417"/>
      <c r="G42" s="417" t="s">
        <v>113</v>
      </c>
      <c r="H42" s="418" t="s">
        <v>1100</v>
      </c>
      <c r="I42" s="393">
        <v>4</v>
      </c>
      <c r="J42" s="85">
        <v>5</v>
      </c>
      <c r="K42" s="336">
        <v>4917</v>
      </c>
      <c r="L42" s="336">
        <v>3295</v>
      </c>
      <c r="M42" s="336">
        <v>0</v>
      </c>
      <c r="N42" s="393">
        <v>50</v>
      </c>
      <c r="O42" s="438">
        <v>89271410.788767725</v>
      </c>
      <c r="P42" s="438">
        <v>0</v>
      </c>
      <c r="Q42" s="438">
        <v>0</v>
      </c>
      <c r="R42" s="438">
        <f t="shared" si="8"/>
        <v>89271410.788767725</v>
      </c>
      <c r="S42" s="487">
        <f t="shared" si="9"/>
        <v>27092.992652129811</v>
      </c>
      <c r="T42" s="487">
        <v>28043.464505172407</v>
      </c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</row>
    <row r="43" spans="1:76" s="8" customFormat="1" ht="13.35" customHeight="1" x14ac:dyDescent="0.2">
      <c r="A43" s="410">
        <f t="shared" si="10"/>
        <v>7</v>
      </c>
      <c r="B43" s="360" t="s">
        <v>565</v>
      </c>
      <c r="C43" s="374" t="s">
        <v>566</v>
      </c>
      <c r="D43" s="374" t="s">
        <v>174</v>
      </c>
      <c r="E43" s="361" t="s">
        <v>55</v>
      </c>
      <c r="F43" s="417"/>
      <c r="G43" s="417" t="s">
        <v>113</v>
      </c>
      <c r="H43" s="418" t="s">
        <v>1100</v>
      </c>
      <c r="I43" s="393">
        <v>5</v>
      </c>
      <c r="J43" s="85">
        <v>3</v>
      </c>
      <c r="K43" s="336">
        <v>3460.9</v>
      </c>
      <c r="L43" s="336">
        <v>3161.9</v>
      </c>
      <c r="M43" s="336">
        <v>0</v>
      </c>
      <c r="N43" s="393">
        <v>51</v>
      </c>
      <c r="O43" s="438">
        <v>42299754.53482724</v>
      </c>
      <c r="P43" s="438">
        <v>0</v>
      </c>
      <c r="Q43" s="438">
        <v>0</v>
      </c>
      <c r="R43" s="438">
        <f t="shared" si="8"/>
        <v>42299754.53482724</v>
      </c>
      <c r="S43" s="487">
        <f t="shared" si="9"/>
        <v>13377.954563657055</v>
      </c>
      <c r="T43" s="487">
        <v>13984.332154930195</v>
      </c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</row>
    <row r="44" spans="1:76" s="8" customFormat="1" ht="13.35" customHeight="1" x14ac:dyDescent="0.2">
      <c r="A44" s="410">
        <f t="shared" si="10"/>
        <v>8</v>
      </c>
      <c r="B44" s="360" t="s">
        <v>488</v>
      </c>
      <c r="C44" s="374" t="s">
        <v>489</v>
      </c>
      <c r="D44" s="374" t="s">
        <v>174</v>
      </c>
      <c r="E44" s="361" t="s">
        <v>57</v>
      </c>
      <c r="F44" s="417"/>
      <c r="G44" s="417" t="s">
        <v>113</v>
      </c>
      <c r="H44" s="418" t="s">
        <v>1100</v>
      </c>
      <c r="I44" s="393">
        <v>4</v>
      </c>
      <c r="J44" s="85">
        <v>7</v>
      </c>
      <c r="K44" s="336">
        <v>12710.4</v>
      </c>
      <c r="L44" s="336">
        <v>10814.5</v>
      </c>
      <c r="M44" s="336">
        <v>0</v>
      </c>
      <c r="N44" s="393">
        <v>133</v>
      </c>
      <c r="O44" s="438">
        <v>230765779.88398477</v>
      </c>
      <c r="P44" s="438">
        <v>0</v>
      </c>
      <c r="Q44" s="438">
        <v>0</v>
      </c>
      <c r="R44" s="438">
        <f t="shared" si="8"/>
        <v>230765779.88398477</v>
      </c>
      <c r="S44" s="487">
        <f t="shared" si="9"/>
        <v>21338.552858105762</v>
      </c>
      <c r="T44" s="487">
        <v>21908.123915267879</v>
      </c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</row>
    <row r="45" spans="1:76" s="8" customFormat="1" ht="13.35" customHeight="1" x14ac:dyDescent="0.2">
      <c r="A45" s="410">
        <f t="shared" si="10"/>
        <v>9</v>
      </c>
      <c r="B45" s="360" t="s">
        <v>480</v>
      </c>
      <c r="C45" s="374" t="s">
        <v>481</v>
      </c>
      <c r="D45" s="374" t="s">
        <v>174</v>
      </c>
      <c r="E45" s="361" t="s">
        <v>60</v>
      </c>
      <c r="F45" s="417"/>
      <c r="G45" s="417" t="s">
        <v>113</v>
      </c>
      <c r="H45" s="418" t="s">
        <v>1100</v>
      </c>
      <c r="I45" s="393">
        <v>5</v>
      </c>
      <c r="J45" s="85">
        <v>4</v>
      </c>
      <c r="K45" s="336">
        <v>3812.1</v>
      </c>
      <c r="L45" s="336">
        <v>3199.8</v>
      </c>
      <c r="M45" s="336">
        <v>0</v>
      </c>
      <c r="N45" s="393">
        <v>84</v>
      </c>
      <c r="O45" s="438">
        <v>46592185.345492482</v>
      </c>
      <c r="P45" s="438">
        <v>0</v>
      </c>
      <c r="Q45" s="438">
        <v>0</v>
      </c>
      <c r="R45" s="438">
        <f t="shared" si="8"/>
        <v>46592185.345492482</v>
      </c>
      <c r="S45" s="487">
        <f t="shared" si="9"/>
        <v>14560.96798096521</v>
      </c>
      <c r="T45" s="487">
        <v>15178.893340584513</v>
      </c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</row>
    <row r="46" spans="1:76" s="8" customFormat="1" ht="13.35" customHeight="1" x14ac:dyDescent="0.2">
      <c r="A46" s="410">
        <f t="shared" si="10"/>
        <v>10</v>
      </c>
      <c r="B46" s="360" t="s">
        <v>515</v>
      </c>
      <c r="C46" s="374" t="s">
        <v>516</v>
      </c>
      <c r="D46" s="374" t="s">
        <v>174</v>
      </c>
      <c r="E46" s="361" t="s">
        <v>43</v>
      </c>
      <c r="F46" s="417"/>
      <c r="G46" s="417" t="s">
        <v>113</v>
      </c>
      <c r="H46" s="418" t="s">
        <v>1100</v>
      </c>
      <c r="I46" s="393">
        <v>4</v>
      </c>
      <c r="J46" s="85">
        <v>3</v>
      </c>
      <c r="K46" s="336">
        <v>3406.9</v>
      </c>
      <c r="L46" s="336">
        <v>3158.7</v>
      </c>
      <c r="M46" s="336">
        <v>0</v>
      </c>
      <c r="N46" s="393">
        <v>54</v>
      </c>
      <c r="O46" s="438">
        <v>61854539.234543987</v>
      </c>
      <c r="P46" s="438">
        <v>0</v>
      </c>
      <c r="Q46" s="438">
        <v>0</v>
      </c>
      <c r="R46" s="438">
        <f t="shared" si="8"/>
        <v>61854539.234543987</v>
      </c>
      <c r="S46" s="487">
        <f t="shared" si="9"/>
        <v>19582.277276899986</v>
      </c>
      <c r="T46" s="487">
        <v>20228.686182437985</v>
      </c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s="8" customFormat="1" ht="13.35" customHeight="1" x14ac:dyDescent="0.2">
      <c r="A47" s="410">
        <f t="shared" si="10"/>
        <v>11</v>
      </c>
      <c r="B47" s="360" t="s">
        <v>569</v>
      </c>
      <c r="C47" s="374" t="s">
        <v>570</v>
      </c>
      <c r="D47" s="374" t="s">
        <v>174</v>
      </c>
      <c r="E47" s="361" t="s">
        <v>55</v>
      </c>
      <c r="F47" s="417"/>
      <c r="G47" s="417" t="s">
        <v>113</v>
      </c>
      <c r="H47" s="418" t="s">
        <v>1100</v>
      </c>
      <c r="I47" s="393">
        <v>2</v>
      </c>
      <c r="J47" s="85">
        <v>2</v>
      </c>
      <c r="K47" s="336">
        <v>679</v>
      </c>
      <c r="L47" s="336">
        <v>640</v>
      </c>
      <c r="M47" s="336">
        <v>0</v>
      </c>
      <c r="N47" s="393">
        <v>12</v>
      </c>
      <c r="O47" s="438">
        <v>12327697.361312443</v>
      </c>
      <c r="P47" s="438">
        <v>0</v>
      </c>
      <c r="Q47" s="438">
        <v>0</v>
      </c>
      <c r="R47" s="438">
        <f t="shared" si="8"/>
        <v>12327697.361312443</v>
      </c>
      <c r="S47" s="487">
        <f t="shared" si="9"/>
        <v>19262.027127050693</v>
      </c>
      <c r="T47" s="487">
        <v>20338.652229591709</v>
      </c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s="8" customFormat="1" ht="13.35" customHeight="1" x14ac:dyDescent="0.2">
      <c r="A48" s="410">
        <f t="shared" si="10"/>
        <v>12</v>
      </c>
      <c r="B48" s="360" t="s">
        <v>595</v>
      </c>
      <c r="C48" s="374" t="s">
        <v>596</v>
      </c>
      <c r="D48" s="374" t="s">
        <v>174</v>
      </c>
      <c r="E48" s="361" t="s">
        <v>44</v>
      </c>
      <c r="F48" s="417"/>
      <c r="G48" s="417" t="s">
        <v>113</v>
      </c>
      <c r="H48" s="360" t="s">
        <v>1101</v>
      </c>
      <c r="I48" s="393">
        <v>5</v>
      </c>
      <c r="J48" s="85">
        <v>2</v>
      </c>
      <c r="K48" s="336">
        <v>1886</v>
      </c>
      <c r="L48" s="336">
        <v>1653</v>
      </c>
      <c r="M48" s="336">
        <v>0</v>
      </c>
      <c r="N48" s="393">
        <v>40</v>
      </c>
      <c r="O48" s="438">
        <v>23053695.313567348</v>
      </c>
      <c r="P48" s="438">
        <v>0</v>
      </c>
      <c r="Q48" s="438">
        <v>0</v>
      </c>
      <c r="R48" s="438">
        <f t="shared" si="8"/>
        <v>23053695.313567348</v>
      </c>
      <c r="S48" s="487">
        <f t="shared" si="9"/>
        <v>13946.579137064336</v>
      </c>
      <c r="T48" s="487">
        <v>14585.468719805624</v>
      </c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</row>
    <row r="49" spans="1:76" s="4" customFormat="1" ht="13.35" customHeight="1" x14ac:dyDescent="0.2">
      <c r="A49" s="620"/>
      <c r="B49" s="620"/>
      <c r="C49" s="261"/>
      <c r="D49" s="261"/>
      <c r="E49" s="125"/>
      <c r="F49" s="125"/>
      <c r="G49" s="125"/>
      <c r="H49" s="128"/>
      <c r="I49" s="125"/>
      <c r="J49" s="130"/>
      <c r="K49" s="132"/>
      <c r="L49" s="132"/>
      <c r="M49" s="132"/>
      <c r="N49" s="132"/>
      <c r="O49" s="735"/>
      <c r="P49" s="735"/>
      <c r="Q49" s="735"/>
      <c r="R49" s="735"/>
      <c r="S49" s="736"/>
      <c r="T49" s="737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</row>
    <row r="50" spans="1:76" s="8" customFormat="1" ht="13.35" customHeight="1" x14ac:dyDescent="0.2">
      <c r="A50" s="410">
        <v>1</v>
      </c>
      <c r="B50" s="411" t="s">
        <v>846</v>
      </c>
      <c r="C50" s="412" t="s">
        <v>847</v>
      </c>
      <c r="D50" s="412" t="s">
        <v>172</v>
      </c>
      <c r="E50" s="421" t="s">
        <v>43</v>
      </c>
      <c r="F50" s="413"/>
      <c r="G50" s="413" t="s">
        <v>113</v>
      </c>
      <c r="H50" s="415" t="s">
        <v>1100</v>
      </c>
      <c r="I50" s="390">
        <v>4</v>
      </c>
      <c r="J50" s="95">
        <v>4</v>
      </c>
      <c r="K50" s="339">
        <v>2848.2</v>
      </c>
      <c r="L50" s="339">
        <v>2576.6</v>
      </c>
      <c r="M50" s="339">
        <v>0</v>
      </c>
      <c r="N50" s="95">
        <v>41</v>
      </c>
      <c r="O50" s="438">
        <v>51710968.519131228</v>
      </c>
      <c r="P50" s="438">
        <v>0</v>
      </c>
      <c r="Q50" s="438">
        <v>0</v>
      </c>
      <c r="R50" s="438">
        <f t="shared" ref="R50:R92" si="11">O50</f>
        <v>51710968.519131228</v>
      </c>
      <c r="S50" s="487">
        <f t="shared" ref="S50:S92" si="12">O50/L50</f>
        <v>20069.459178425535</v>
      </c>
      <c r="T50" s="487">
        <v>20802.307561994043</v>
      </c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</row>
    <row r="51" spans="1:76" s="8" customFormat="1" ht="13.35" customHeight="1" x14ac:dyDescent="0.2">
      <c r="A51" s="410">
        <f>A50+1</f>
        <v>2</v>
      </c>
      <c r="B51" s="411" t="s">
        <v>792</v>
      </c>
      <c r="C51" s="412" t="s">
        <v>793</v>
      </c>
      <c r="D51" s="412" t="s">
        <v>172</v>
      </c>
      <c r="E51" s="421" t="s">
        <v>55</v>
      </c>
      <c r="F51" s="413"/>
      <c r="G51" s="413" t="s">
        <v>113</v>
      </c>
      <c r="H51" s="411" t="s">
        <v>1101</v>
      </c>
      <c r="I51" s="390">
        <v>5</v>
      </c>
      <c r="J51" s="95">
        <v>2</v>
      </c>
      <c r="K51" s="339">
        <v>1938</v>
      </c>
      <c r="L51" s="339">
        <v>1595</v>
      </c>
      <c r="M51" s="339">
        <v>0</v>
      </c>
      <c r="N51" s="95">
        <v>42</v>
      </c>
      <c r="O51" s="438">
        <v>23689322.119667828</v>
      </c>
      <c r="P51" s="438">
        <v>0</v>
      </c>
      <c r="Q51" s="438">
        <v>0</v>
      </c>
      <c r="R51" s="438">
        <f t="shared" si="11"/>
        <v>23689322.119667828</v>
      </c>
      <c r="S51" s="487">
        <f t="shared" si="12"/>
        <v>14852.239573459454</v>
      </c>
      <c r="T51" s="487">
        <v>15509.242364928643</v>
      </c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</row>
    <row r="52" spans="1:76" s="8" customFormat="1" ht="13.35" customHeight="1" x14ac:dyDescent="0.2">
      <c r="A52" s="410">
        <f t="shared" ref="A52:A92" si="13">A51+1</f>
        <v>3</v>
      </c>
      <c r="B52" s="411" t="s">
        <v>848</v>
      </c>
      <c r="C52" s="412" t="s">
        <v>849</v>
      </c>
      <c r="D52" s="412" t="s">
        <v>172</v>
      </c>
      <c r="E52" s="421" t="s">
        <v>55</v>
      </c>
      <c r="F52" s="413"/>
      <c r="G52" s="413" t="s">
        <v>113</v>
      </c>
      <c r="H52" s="415" t="s">
        <v>1100</v>
      </c>
      <c r="I52" s="390">
        <v>5</v>
      </c>
      <c r="J52" s="95">
        <v>3</v>
      </c>
      <c r="K52" s="339">
        <v>2192.8000000000002</v>
      </c>
      <c r="L52" s="339">
        <v>1322</v>
      </c>
      <c r="M52" s="339">
        <v>0</v>
      </c>
      <c r="N52" s="95">
        <v>53</v>
      </c>
      <c r="O52" s="438">
        <v>26800803.763174083</v>
      </c>
      <c r="P52" s="438">
        <v>0</v>
      </c>
      <c r="Q52" s="438">
        <v>0</v>
      </c>
      <c r="R52" s="438">
        <f t="shared" si="11"/>
        <v>26800803.763174083</v>
      </c>
      <c r="S52" s="487">
        <f t="shared" si="12"/>
        <v>20272.922665033344</v>
      </c>
      <c r="T52" s="487">
        <v>21063.099618334014</v>
      </c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</row>
    <row r="53" spans="1:76" s="8" customFormat="1" ht="13.35" customHeight="1" x14ac:dyDescent="0.2">
      <c r="A53" s="410">
        <f t="shared" si="13"/>
        <v>4</v>
      </c>
      <c r="B53" s="411" t="s">
        <v>907</v>
      </c>
      <c r="C53" s="412" t="s">
        <v>908</v>
      </c>
      <c r="D53" s="412" t="s">
        <v>172</v>
      </c>
      <c r="E53" s="421" t="s">
        <v>58</v>
      </c>
      <c r="F53" s="413"/>
      <c r="G53" s="413" t="s">
        <v>113</v>
      </c>
      <c r="H53" s="415" t="s">
        <v>1100</v>
      </c>
      <c r="I53" s="390">
        <v>5</v>
      </c>
      <c r="J53" s="95">
        <v>3</v>
      </c>
      <c r="K53" s="339">
        <v>2905</v>
      </c>
      <c r="L53" s="339">
        <v>2683</v>
      </c>
      <c r="M53" s="339">
        <v>0</v>
      </c>
      <c r="N53" s="95">
        <v>58</v>
      </c>
      <c r="O53" s="438">
        <v>35505442.781840891</v>
      </c>
      <c r="P53" s="438">
        <v>0</v>
      </c>
      <c r="Q53" s="438">
        <v>0</v>
      </c>
      <c r="R53" s="438">
        <f t="shared" si="11"/>
        <v>35505442.781840891</v>
      </c>
      <c r="S53" s="487">
        <f t="shared" si="12"/>
        <v>13233.485941796829</v>
      </c>
      <c r="T53" s="487">
        <v>13836.974160632764</v>
      </c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</row>
    <row r="54" spans="1:76" s="8" customFormat="1" ht="13.35" customHeight="1" x14ac:dyDescent="0.2">
      <c r="A54" s="410">
        <f t="shared" si="13"/>
        <v>5</v>
      </c>
      <c r="B54" s="411" t="s">
        <v>881</v>
      </c>
      <c r="C54" s="412" t="s">
        <v>882</v>
      </c>
      <c r="D54" s="412" t="s">
        <v>172</v>
      </c>
      <c r="E54" s="421" t="s">
        <v>58</v>
      </c>
      <c r="F54" s="413"/>
      <c r="G54" s="413" t="s">
        <v>113</v>
      </c>
      <c r="H54" s="415" t="s">
        <v>1100</v>
      </c>
      <c r="I54" s="390">
        <v>4</v>
      </c>
      <c r="J54" s="95">
        <v>3</v>
      </c>
      <c r="K54" s="339">
        <v>2778</v>
      </c>
      <c r="L54" s="339">
        <v>2552</v>
      </c>
      <c r="M54" s="339">
        <v>0</v>
      </c>
      <c r="N54" s="95">
        <v>36</v>
      </c>
      <c r="O54" s="438">
        <v>50436440.750700988</v>
      </c>
      <c r="P54" s="438">
        <v>0</v>
      </c>
      <c r="Q54" s="438">
        <v>0</v>
      </c>
      <c r="R54" s="438">
        <f t="shared" si="11"/>
        <v>50436440.750700988</v>
      </c>
      <c r="S54" s="487">
        <f t="shared" si="12"/>
        <v>19763.495591967472</v>
      </c>
      <c r="T54" s="487">
        <v>20413.528863806823</v>
      </c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</row>
    <row r="55" spans="1:76" s="8" customFormat="1" ht="13.35" customHeight="1" x14ac:dyDescent="0.2">
      <c r="A55" s="410">
        <f t="shared" si="13"/>
        <v>6</v>
      </c>
      <c r="B55" s="411" t="s">
        <v>925</v>
      </c>
      <c r="C55" s="412" t="s">
        <v>926</v>
      </c>
      <c r="D55" s="412" t="s">
        <v>172</v>
      </c>
      <c r="E55" s="421" t="s">
        <v>49</v>
      </c>
      <c r="F55" s="413"/>
      <c r="G55" s="413" t="s">
        <v>113</v>
      </c>
      <c r="H55" s="411" t="s">
        <v>1103</v>
      </c>
      <c r="I55" s="390">
        <v>5</v>
      </c>
      <c r="J55" s="95">
        <v>4</v>
      </c>
      <c r="K55" s="339">
        <v>4045</v>
      </c>
      <c r="L55" s="339">
        <v>3539</v>
      </c>
      <c r="M55" s="339">
        <v>0</v>
      </c>
      <c r="N55" s="95">
        <v>80</v>
      </c>
      <c r="O55" s="438">
        <v>48777589.926831976</v>
      </c>
      <c r="P55" s="438">
        <v>0</v>
      </c>
      <c r="Q55" s="438">
        <v>0</v>
      </c>
      <c r="R55" s="438">
        <f t="shared" si="11"/>
        <v>48777589.926831976</v>
      </c>
      <c r="S55" s="487">
        <f t="shared" si="12"/>
        <v>13782.87367245888</v>
      </c>
      <c r="T55" s="487">
        <v>14303.637145908058</v>
      </c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</row>
    <row r="56" spans="1:76" s="8" customFormat="1" ht="13.35" customHeight="1" x14ac:dyDescent="0.2">
      <c r="A56" s="410">
        <f t="shared" si="13"/>
        <v>7</v>
      </c>
      <c r="B56" s="411" t="s">
        <v>929</v>
      </c>
      <c r="C56" s="412" t="s">
        <v>930</v>
      </c>
      <c r="D56" s="412" t="s">
        <v>172</v>
      </c>
      <c r="E56" s="421" t="s">
        <v>53</v>
      </c>
      <c r="F56" s="413"/>
      <c r="G56" s="413" t="s">
        <v>113</v>
      </c>
      <c r="H56" s="415" t="s">
        <v>1100</v>
      </c>
      <c r="I56" s="390">
        <v>4</v>
      </c>
      <c r="J56" s="95">
        <v>4</v>
      </c>
      <c r="K56" s="339">
        <v>3859.8</v>
      </c>
      <c r="L56" s="339">
        <v>1405</v>
      </c>
      <c r="M56" s="339">
        <v>0</v>
      </c>
      <c r="N56" s="95">
        <v>40</v>
      </c>
      <c r="O56" s="438">
        <v>70077240.464202911</v>
      </c>
      <c r="P56" s="438">
        <v>0</v>
      </c>
      <c r="Q56" s="438">
        <v>0</v>
      </c>
      <c r="R56" s="438">
        <f t="shared" si="11"/>
        <v>70077240.464202911</v>
      </c>
      <c r="S56" s="487">
        <f t="shared" si="12"/>
        <v>49877.039476301004</v>
      </c>
      <c r="T56" s="487">
        <v>51287.639465827022</v>
      </c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</row>
    <row r="57" spans="1:76" s="8" customFormat="1" ht="13.35" customHeight="1" x14ac:dyDescent="0.2">
      <c r="A57" s="410">
        <f t="shared" si="13"/>
        <v>8</v>
      </c>
      <c r="B57" s="411" t="s">
        <v>844</v>
      </c>
      <c r="C57" s="412" t="s">
        <v>845</v>
      </c>
      <c r="D57" s="412" t="s">
        <v>172</v>
      </c>
      <c r="E57" s="421" t="s">
        <v>52</v>
      </c>
      <c r="F57" s="413"/>
      <c r="G57" s="413" t="s">
        <v>113</v>
      </c>
      <c r="H57" s="415" t="s">
        <v>1100</v>
      </c>
      <c r="I57" s="390">
        <v>5</v>
      </c>
      <c r="J57" s="95">
        <v>2</v>
      </c>
      <c r="K57" s="339">
        <v>2643.38</v>
      </c>
      <c r="L57" s="339">
        <v>1634.4</v>
      </c>
      <c r="M57" s="339">
        <v>0</v>
      </c>
      <c r="N57" s="95">
        <v>32</v>
      </c>
      <c r="O57" s="438">
        <v>32307875.160296928</v>
      </c>
      <c r="P57" s="438">
        <v>0</v>
      </c>
      <c r="Q57" s="438">
        <v>0</v>
      </c>
      <c r="R57" s="438">
        <f t="shared" si="11"/>
        <v>32307875.160296928</v>
      </c>
      <c r="S57" s="487">
        <f t="shared" si="12"/>
        <v>19767.422393720586</v>
      </c>
      <c r="T57" s="487">
        <v>20522.728841594999</v>
      </c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</row>
    <row r="58" spans="1:76" s="8" customFormat="1" ht="13.35" customHeight="1" x14ac:dyDescent="0.2">
      <c r="A58" s="410">
        <f t="shared" si="13"/>
        <v>9</v>
      </c>
      <c r="B58" s="411" t="s">
        <v>935</v>
      </c>
      <c r="C58" s="412" t="s">
        <v>936</v>
      </c>
      <c r="D58" s="412" t="s">
        <v>172</v>
      </c>
      <c r="E58" s="421" t="s">
        <v>54</v>
      </c>
      <c r="F58" s="413"/>
      <c r="G58" s="413" t="s">
        <v>113</v>
      </c>
      <c r="H58" s="411" t="s">
        <v>1103</v>
      </c>
      <c r="I58" s="390">
        <v>5</v>
      </c>
      <c r="J58" s="95">
        <v>1</v>
      </c>
      <c r="K58" s="340">
        <v>4596.7</v>
      </c>
      <c r="L58" s="340">
        <v>2325.3000000000002</v>
      </c>
      <c r="M58" s="339">
        <v>0</v>
      </c>
      <c r="N58" s="95">
        <v>80</v>
      </c>
      <c r="O58" s="438">
        <v>56188187.300039791</v>
      </c>
      <c r="P58" s="438">
        <v>0</v>
      </c>
      <c r="Q58" s="438">
        <v>0</v>
      </c>
      <c r="R58" s="438">
        <f t="shared" si="11"/>
        <v>56188187.300039791</v>
      </c>
      <c r="S58" s="487">
        <f t="shared" si="12"/>
        <v>24163.844364185174</v>
      </c>
      <c r="T58" s="487">
        <v>24993.99775146888</v>
      </c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</row>
    <row r="59" spans="1:76" s="8" customFormat="1" ht="13.35" customHeight="1" x14ac:dyDescent="0.2">
      <c r="A59" s="410">
        <f t="shared" si="13"/>
        <v>10</v>
      </c>
      <c r="B59" s="411" t="s">
        <v>891</v>
      </c>
      <c r="C59" s="412" t="s">
        <v>892</v>
      </c>
      <c r="D59" s="412" t="s">
        <v>172</v>
      </c>
      <c r="E59" s="421" t="s">
        <v>61</v>
      </c>
      <c r="F59" s="413"/>
      <c r="G59" s="413" t="s">
        <v>113</v>
      </c>
      <c r="H59" s="411" t="s">
        <v>1101</v>
      </c>
      <c r="I59" s="390">
        <v>5</v>
      </c>
      <c r="J59" s="95">
        <v>3</v>
      </c>
      <c r="K59" s="339">
        <v>2999.1</v>
      </c>
      <c r="L59" s="339">
        <v>1723.2</v>
      </c>
      <c r="M59" s="339">
        <v>0</v>
      </c>
      <c r="N59" s="95">
        <v>66</v>
      </c>
      <c r="O59" s="438">
        <v>36659776.041845091</v>
      </c>
      <c r="P59" s="438">
        <v>0</v>
      </c>
      <c r="Q59" s="438">
        <v>0</v>
      </c>
      <c r="R59" s="438">
        <f t="shared" si="11"/>
        <v>36659776.041845091</v>
      </c>
      <c r="S59" s="487">
        <f t="shared" si="12"/>
        <v>21274.243292621337</v>
      </c>
      <c r="T59" s="487">
        <v>22038.546658473766</v>
      </c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</row>
    <row r="60" spans="1:76" s="8" customFormat="1" ht="13.35" customHeight="1" x14ac:dyDescent="0.2">
      <c r="A60" s="410">
        <f t="shared" si="13"/>
        <v>11</v>
      </c>
      <c r="B60" s="411" t="s">
        <v>943</v>
      </c>
      <c r="C60" s="412" t="s">
        <v>944</v>
      </c>
      <c r="D60" s="412" t="s">
        <v>172</v>
      </c>
      <c r="E60" s="421" t="s">
        <v>49</v>
      </c>
      <c r="F60" s="413"/>
      <c r="G60" s="413" t="s">
        <v>113</v>
      </c>
      <c r="H60" s="411" t="s">
        <v>1101</v>
      </c>
      <c r="I60" s="390">
        <v>5</v>
      </c>
      <c r="J60" s="95">
        <v>4</v>
      </c>
      <c r="K60" s="339">
        <v>3509.9</v>
      </c>
      <c r="L60" s="339">
        <v>3245.84</v>
      </c>
      <c r="M60" s="339">
        <v>0</v>
      </c>
      <c r="N60" s="95">
        <v>80</v>
      </c>
      <c r="O60" s="438">
        <v>42903587.052539788</v>
      </c>
      <c r="P60" s="438">
        <v>0</v>
      </c>
      <c r="Q60" s="438">
        <v>0</v>
      </c>
      <c r="R60" s="438">
        <f t="shared" si="11"/>
        <v>42903587.052539788</v>
      </c>
      <c r="S60" s="487">
        <f t="shared" si="12"/>
        <v>13218.022777629145</v>
      </c>
      <c r="T60" s="487">
        <v>13809.089233181729</v>
      </c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s="8" customFormat="1" ht="13.35" customHeight="1" x14ac:dyDescent="0.2">
      <c r="A61" s="410">
        <f t="shared" si="13"/>
        <v>12</v>
      </c>
      <c r="B61" s="411" t="s">
        <v>922</v>
      </c>
      <c r="C61" s="412" t="s">
        <v>923</v>
      </c>
      <c r="D61" s="412" t="s">
        <v>172</v>
      </c>
      <c r="E61" s="421" t="s">
        <v>49</v>
      </c>
      <c r="F61" s="413"/>
      <c r="G61" s="413" t="s">
        <v>113</v>
      </c>
      <c r="H61" s="411" t="s">
        <v>1103</v>
      </c>
      <c r="I61" s="390">
        <v>5</v>
      </c>
      <c r="J61" s="95">
        <v>4</v>
      </c>
      <c r="K61" s="339">
        <v>4036</v>
      </c>
      <c r="L61" s="339">
        <v>3532</v>
      </c>
      <c r="M61" s="339">
        <v>0</v>
      </c>
      <c r="N61" s="95">
        <v>80</v>
      </c>
      <c r="O61" s="438">
        <v>48669061.296586849</v>
      </c>
      <c r="P61" s="438">
        <v>0</v>
      </c>
      <c r="Q61" s="438">
        <v>0</v>
      </c>
      <c r="R61" s="438">
        <f t="shared" si="11"/>
        <v>48669061.296586849</v>
      </c>
      <c r="S61" s="487">
        <f t="shared" si="12"/>
        <v>13779.462428252222</v>
      </c>
      <c r="T61" s="487">
        <v>14300.157676817267</v>
      </c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s="8" customFormat="1" ht="13.35" customHeight="1" x14ac:dyDescent="0.2">
      <c r="A62" s="410">
        <f t="shared" si="13"/>
        <v>13</v>
      </c>
      <c r="B62" s="411" t="s">
        <v>905</v>
      </c>
      <c r="C62" s="412" t="s">
        <v>906</v>
      </c>
      <c r="D62" s="412" t="s">
        <v>172</v>
      </c>
      <c r="E62" s="421" t="s">
        <v>913</v>
      </c>
      <c r="F62" s="413"/>
      <c r="G62" s="413" t="s">
        <v>113</v>
      </c>
      <c r="H62" s="415" t="s">
        <v>1100</v>
      </c>
      <c r="I62" s="390">
        <v>3</v>
      </c>
      <c r="J62" s="95">
        <v>3</v>
      </c>
      <c r="K62" s="339">
        <v>2211.4699999999998</v>
      </c>
      <c r="L62" s="339">
        <v>1174.9000000000001</v>
      </c>
      <c r="M62" s="339">
        <v>0</v>
      </c>
      <c r="N62" s="95">
        <v>16</v>
      </c>
      <c r="O62" s="438">
        <v>40150711.168809474</v>
      </c>
      <c r="P62" s="438">
        <v>0</v>
      </c>
      <c r="Q62" s="438">
        <v>0</v>
      </c>
      <c r="R62" s="438">
        <f t="shared" si="11"/>
        <v>40150711.168809474</v>
      </c>
      <c r="S62" s="487">
        <f t="shared" si="12"/>
        <v>34173.726418256425</v>
      </c>
      <c r="T62" s="487">
        <v>35282.354286621558</v>
      </c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</row>
    <row r="63" spans="1:76" s="8" customFormat="1" ht="13.35" customHeight="1" x14ac:dyDescent="0.2">
      <c r="A63" s="410">
        <f t="shared" si="13"/>
        <v>14</v>
      </c>
      <c r="B63" s="411" t="s">
        <v>790</v>
      </c>
      <c r="C63" s="412" t="s">
        <v>791</v>
      </c>
      <c r="D63" s="412" t="s">
        <v>172</v>
      </c>
      <c r="E63" s="421" t="s">
        <v>58</v>
      </c>
      <c r="F63" s="413"/>
      <c r="G63" s="413" t="s">
        <v>113</v>
      </c>
      <c r="H63" s="415" t="s">
        <v>1100</v>
      </c>
      <c r="I63" s="390">
        <v>5</v>
      </c>
      <c r="J63" s="95">
        <v>2</v>
      </c>
      <c r="K63" s="339">
        <v>2357.84</v>
      </c>
      <c r="L63" s="339">
        <v>1582.2</v>
      </c>
      <c r="M63" s="339">
        <v>0</v>
      </c>
      <c r="N63" s="95">
        <v>38</v>
      </c>
      <c r="O63" s="438">
        <v>28817952.911785107</v>
      </c>
      <c r="P63" s="438">
        <v>0</v>
      </c>
      <c r="Q63" s="438">
        <v>0</v>
      </c>
      <c r="R63" s="438">
        <f t="shared" si="11"/>
        <v>28817952.911785107</v>
      </c>
      <c r="S63" s="487">
        <f t="shared" si="12"/>
        <v>18213.849647190687</v>
      </c>
      <c r="T63" s="487">
        <v>18938.084640134504</v>
      </c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</row>
    <row r="64" spans="1:76" s="8" customFormat="1" ht="13.35" customHeight="1" x14ac:dyDescent="0.2">
      <c r="A64" s="410">
        <f t="shared" si="13"/>
        <v>15</v>
      </c>
      <c r="B64" s="411" t="s">
        <v>818</v>
      </c>
      <c r="C64" s="412" t="s">
        <v>819</v>
      </c>
      <c r="D64" s="412" t="s">
        <v>172</v>
      </c>
      <c r="E64" s="421" t="s">
        <v>62</v>
      </c>
      <c r="F64" s="413"/>
      <c r="G64" s="413" t="s">
        <v>113</v>
      </c>
      <c r="H64" s="411" t="s">
        <v>1103</v>
      </c>
      <c r="I64" s="390">
        <v>5</v>
      </c>
      <c r="J64" s="95">
        <v>4</v>
      </c>
      <c r="K64" s="339">
        <v>4065</v>
      </c>
      <c r="L64" s="339">
        <v>3535</v>
      </c>
      <c r="M64" s="339">
        <v>0</v>
      </c>
      <c r="N64" s="95">
        <v>80</v>
      </c>
      <c r="O64" s="438">
        <v>49018764.660710007</v>
      </c>
      <c r="P64" s="438">
        <v>0</v>
      </c>
      <c r="Q64" s="438">
        <v>0</v>
      </c>
      <c r="R64" s="438">
        <f t="shared" si="11"/>
        <v>49018764.660710007</v>
      </c>
      <c r="S64" s="487">
        <f t="shared" si="12"/>
        <v>13866.694387753892</v>
      </c>
      <c r="T64" s="487">
        <v>14389.13427550897</v>
      </c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</row>
    <row r="65" spans="1:76" s="8" customFormat="1" ht="13.35" customHeight="1" x14ac:dyDescent="0.2">
      <c r="A65" s="410">
        <f t="shared" si="13"/>
        <v>16</v>
      </c>
      <c r="B65" s="411" t="s">
        <v>939</v>
      </c>
      <c r="C65" s="412" t="s">
        <v>940</v>
      </c>
      <c r="D65" s="412" t="s">
        <v>172</v>
      </c>
      <c r="E65" s="421" t="s">
        <v>62</v>
      </c>
      <c r="F65" s="413"/>
      <c r="G65" s="413" t="s">
        <v>113</v>
      </c>
      <c r="H65" s="415" t="s">
        <v>1100</v>
      </c>
      <c r="I65" s="390">
        <v>5</v>
      </c>
      <c r="J65" s="95">
        <v>4</v>
      </c>
      <c r="K65" s="339">
        <v>3411</v>
      </c>
      <c r="L65" s="339">
        <v>3222</v>
      </c>
      <c r="M65" s="339">
        <v>0</v>
      </c>
      <c r="N65" s="95">
        <v>82</v>
      </c>
      <c r="O65" s="438">
        <v>41127544.684276067</v>
      </c>
      <c r="P65" s="438">
        <v>0</v>
      </c>
      <c r="Q65" s="438">
        <v>0</v>
      </c>
      <c r="R65" s="438">
        <f t="shared" si="11"/>
        <v>41127544.684276067</v>
      </c>
      <c r="S65" s="487">
        <f t="shared" si="12"/>
        <v>12764.601081401635</v>
      </c>
      <c r="T65" s="487">
        <v>13346.599103029668</v>
      </c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</row>
    <row r="66" spans="1:76" s="8" customFormat="1" ht="13.35" customHeight="1" x14ac:dyDescent="0.2">
      <c r="A66" s="410">
        <f t="shared" si="13"/>
        <v>17</v>
      </c>
      <c r="B66" s="411" t="s">
        <v>824</v>
      </c>
      <c r="C66" s="412" t="s">
        <v>825</v>
      </c>
      <c r="D66" s="412" t="s">
        <v>172</v>
      </c>
      <c r="E66" s="421" t="s">
        <v>49</v>
      </c>
      <c r="F66" s="413"/>
      <c r="G66" s="413" t="s">
        <v>113</v>
      </c>
      <c r="H66" s="411" t="s">
        <v>1103</v>
      </c>
      <c r="I66" s="390">
        <v>5</v>
      </c>
      <c r="J66" s="95">
        <v>4</v>
      </c>
      <c r="K66" s="339">
        <v>4025</v>
      </c>
      <c r="L66" s="339">
        <v>3530</v>
      </c>
      <c r="M66" s="339">
        <v>0</v>
      </c>
      <c r="N66" s="95">
        <v>80</v>
      </c>
      <c r="O66" s="438">
        <v>48536415.192953944</v>
      </c>
      <c r="P66" s="438">
        <v>0</v>
      </c>
      <c r="Q66" s="438">
        <v>0</v>
      </c>
      <c r="R66" s="438">
        <f t="shared" si="11"/>
        <v>48536415.192953944</v>
      </c>
      <c r="S66" s="487">
        <f t="shared" si="12"/>
        <v>13749.69268922208</v>
      </c>
      <c r="T66" s="487">
        <v>14269.792543006522</v>
      </c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</row>
    <row r="67" spans="1:76" s="8" customFormat="1" ht="13.35" customHeight="1" x14ac:dyDescent="0.2">
      <c r="A67" s="410">
        <f t="shared" si="13"/>
        <v>18</v>
      </c>
      <c r="B67" s="411" t="s">
        <v>918</v>
      </c>
      <c r="C67" s="412" t="s">
        <v>919</v>
      </c>
      <c r="D67" s="412" t="s">
        <v>172</v>
      </c>
      <c r="E67" s="421" t="s">
        <v>49</v>
      </c>
      <c r="F67" s="413"/>
      <c r="G67" s="413" t="s">
        <v>113</v>
      </c>
      <c r="H67" s="411" t="s">
        <v>1101</v>
      </c>
      <c r="I67" s="390">
        <v>5</v>
      </c>
      <c r="J67" s="95">
        <v>4</v>
      </c>
      <c r="K67" s="339">
        <v>4162</v>
      </c>
      <c r="L67" s="339">
        <v>3347</v>
      </c>
      <c r="M67" s="339">
        <v>0</v>
      </c>
      <c r="N67" s="95">
        <v>76</v>
      </c>
      <c r="O67" s="438">
        <v>50188462.12001846</v>
      </c>
      <c r="P67" s="438">
        <v>0</v>
      </c>
      <c r="Q67" s="438">
        <v>0</v>
      </c>
      <c r="R67" s="438">
        <f t="shared" si="11"/>
        <v>50188462.12001846</v>
      </c>
      <c r="S67" s="487">
        <f t="shared" si="12"/>
        <v>14995.058894537933</v>
      </c>
      <c r="T67" s="487">
        <v>15621.666072428692</v>
      </c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</row>
    <row r="68" spans="1:76" s="8" customFormat="1" ht="13.35" customHeight="1" x14ac:dyDescent="0.2">
      <c r="A68" s="410">
        <f t="shared" si="13"/>
        <v>19</v>
      </c>
      <c r="B68" s="411" t="s">
        <v>924</v>
      </c>
      <c r="C68" s="412" t="s">
        <v>919</v>
      </c>
      <c r="D68" s="412" t="s">
        <v>172</v>
      </c>
      <c r="E68" s="421" t="s">
        <v>49</v>
      </c>
      <c r="F68" s="413"/>
      <c r="G68" s="413" t="s">
        <v>113</v>
      </c>
      <c r="H68" s="411" t="s">
        <v>1103</v>
      </c>
      <c r="I68" s="390">
        <v>5</v>
      </c>
      <c r="J68" s="95">
        <v>5</v>
      </c>
      <c r="K68" s="339">
        <v>4945</v>
      </c>
      <c r="L68" s="339">
        <v>4476</v>
      </c>
      <c r="M68" s="339">
        <v>0</v>
      </c>
      <c r="N68" s="95">
        <v>100</v>
      </c>
      <c r="O68" s="438">
        <v>59630452.951343402</v>
      </c>
      <c r="P68" s="438">
        <v>0</v>
      </c>
      <c r="Q68" s="438">
        <v>0</v>
      </c>
      <c r="R68" s="438">
        <f t="shared" si="11"/>
        <v>59630452.951343402</v>
      </c>
      <c r="S68" s="487">
        <f t="shared" si="12"/>
        <v>13322.263840782709</v>
      </c>
      <c r="T68" s="487">
        <v>13818.209117598364</v>
      </c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</row>
    <row r="69" spans="1:76" s="8" customFormat="1" ht="13.35" customHeight="1" x14ac:dyDescent="0.2">
      <c r="A69" s="410">
        <f t="shared" si="13"/>
        <v>20</v>
      </c>
      <c r="B69" s="411" t="s">
        <v>927</v>
      </c>
      <c r="C69" s="412" t="s">
        <v>928</v>
      </c>
      <c r="D69" s="412" t="s">
        <v>172</v>
      </c>
      <c r="E69" s="421" t="s">
        <v>49</v>
      </c>
      <c r="F69" s="413"/>
      <c r="G69" s="413" t="s">
        <v>113</v>
      </c>
      <c r="H69" s="411" t="s">
        <v>1103</v>
      </c>
      <c r="I69" s="390">
        <v>5</v>
      </c>
      <c r="J69" s="95">
        <v>4</v>
      </c>
      <c r="K69" s="339">
        <v>4036</v>
      </c>
      <c r="L69" s="339">
        <v>3550</v>
      </c>
      <c r="M69" s="339">
        <v>0</v>
      </c>
      <c r="N69" s="95">
        <v>80</v>
      </c>
      <c r="O69" s="438">
        <v>48669061.296586849</v>
      </c>
      <c r="P69" s="438">
        <v>0</v>
      </c>
      <c r="Q69" s="438">
        <v>0</v>
      </c>
      <c r="R69" s="438">
        <f t="shared" si="11"/>
        <v>48669061.296586849</v>
      </c>
      <c r="S69" s="487">
        <f t="shared" si="12"/>
        <v>13709.594731432915</v>
      </c>
      <c r="T69" s="487">
        <v>14228.892626061574</v>
      </c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</row>
    <row r="70" spans="1:76" s="8" customFormat="1" ht="13.35" customHeight="1" x14ac:dyDescent="0.2">
      <c r="A70" s="410">
        <f t="shared" si="13"/>
        <v>21</v>
      </c>
      <c r="B70" s="411" t="s">
        <v>806</v>
      </c>
      <c r="C70" s="412" t="s">
        <v>807</v>
      </c>
      <c r="D70" s="412" t="s">
        <v>172</v>
      </c>
      <c r="E70" s="421" t="s">
        <v>49</v>
      </c>
      <c r="F70" s="413"/>
      <c r="G70" s="413" t="s">
        <v>113</v>
      </c>
      <c r="H70" s="415" t="s">
        <v>1100</v>
      </c>
      <c r="I70" s="390">
        <v>5</v>
      </c>
      <c r="J70" s="95">
        <v>4</v>
      </c>
      <c r="K70" s="339">
        <v>4294</v>
      </c>
      <c r="L70" s="339">
        <v>3918</v>
      </c>
      <c r="M70" s="339">
        <v>0</v>
      </c>
      <c r="N70" s="95">
        <v>64</v>
      </c>
      <c r="O70" s="438">
        <v>51774165.017379485</v>
      </c>
      <c r="P70" s="438">
        <v>0</v>
      </c>
      <c r="Q70" s="438">
        <v>0</v>
      </c>
      <c r="R70" s="438">
        <f t="shared" si="11"/>
        <v>51774165.017379485</v>
      </c>
      <c r="S70" s="487">
        <f t="shared" si="12"/>
        <v>13214.437217299512</v>
      </c>
      <c r="T70" s="487">
        <v>13805.431961645501</v>
      </c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</row>
    <row r="71" spans="1:76" s="8" customFormat="1" ht="13.35" customHeight="1" x14ac:dyDescent="0.2">
      <c r="A71" s="410">
        <f t="shared" si="13"/>
        <v>22</v>
      </c>
      <c r="B71" s="411" t="s">
        <v>1160</v>
      </c>
      <c r="C71" s="412" t="s">
        <v>801</v>
      </c>
      <c r="D71" s="412" t="s">
        <v>172</v>
      </c>
      <c r="E71" s="421" t="s">
        <v>45</v>
      </c>
      <c r="F71" s="413"/>
      <c r="G71" s="413" t="s">
        <v>113</v>
      </c>
      <c r="H71" s="415" t="s">
        <v>1100</v>
      </c>
      <c r="I71" s="390">
        <v>4</v>
      </c>
      <c r="J71" s="95">
        <v>3</v>
      </c>
      <c r="K71" s="339">
        <v>2612.9</v>
      </c>
      <c r="L71" s="339">
        <v>2414.6</v>
      </c>
      <c r="M71" s="339">
        <v>0</v>
      </c>
      <c r="N71" s="95">
        <v>37</v>
      </c>
      <c r="O71" s="438">
        <v>47438940.258281723</v>
      </c>
      <c r="P71" s="438">
        <v>0</v>
      </c>
      <c r="Q71" s="438">
        <v>0</v>
      </c>
      <c r="R71" s="438">
        <f t="shared" si="11"/>
        <v>47438940.258281723</v>
      </c>
      <c r="S71" s="487">
        <f t="shared" si="12"/>
        <v>19646.707636164054</v>
      </c>
      <c r="T71" s="487">
        <v>20294.405148887334</v>
      </c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</row>
    <row r="72" spans="1:76" s="8" customFormat="1" ht="13.35" customHeight="1" x14ac:dyDescent="0.2">
      <c r="A72" s="410">
        <f t="shared" si="13"/>
        <v>23</v>
      </c>
      <c r="B72" s="411" t="s">
        <v>852</v>
      </c>
      <c r="C72" s="412" t="s">
        <v>853</v>
      </c>
      <c r="D72" s="412" t="s">
        <v>172</v>
      </c>
      <c r="E72" s="421" t="s">
        <v>62</v>
      </c>
      <c r="F72" s="413"/>
      <c r="G72" s="413" t="s">
        <v>113</v>
      </c>
      <c r="H72" s="415" t="s">
        <v>1100</v>
      </c>
      <c r="I72" s="390">
        <v>5</v>
      </c>
      <c r="J72" s="95">
        <v>4</v>
      </c>
      <c r="K72" s="339">
        <v>3930</v>
      </c>
      <c r="L72" s="339">
        <v>3608</v>
      </c>
      <c r="M72" s="339">
        <v>0</v>
      </c>
      <c r="N72" s="95">
        <v>91</v>
      </c>
      <c r="O72" s="438">
        <v>47385297.745296083</v>
      </c>
      <c r="P72" s="438">
        <v>0</v>
      </c>
      <c r="Q72" s="438">
        <v>0</v>
      </c>
      <c r="R72" s="438">
        <f t="shared" si="11"/>
        <v>47385297.745296083</v>
      </c>
      <c r="S72" s="487">
        <f t="shared" si="12"/>
        <v>13133.397379516653</v>
      </c>
      <c r="T72" s="487">
        <v>13722.771327106986</v>
      </c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</row>
    <row r="73" spans="1:76" s="8" customFormat="1" ht="13.35" customHeight="1" x14ac:dyDescent="0.2">
      <c r="A73" s="410">
        <f t="shared" si="13"/>
        <v>24</v>
      </c>
      <c r="B73" s="411" t="s">
        <v>808</v>
      </c>
      <c r="C73" s="412" t="s">
        <v>809</v>
      </c>
      <c r="D73" s="412" t="s">
        <v>172</v>
      </c>
      <c r="E73" s="421" t="s">
        <v>62</v>
      </c>
      <c r="F73" s="413"/>
      <c r="G73" s="413" t="s">
        <v>113</v>
      </c>
      <c r="H73" s="411" t="s">
        <v>1103</v>
      </c>
      <c r="I73" s="390">
        <v>5</v>
      </c>
      <c r="J73" s="95">
        <v>4</v>
      </c>
      <c r="K73" s="339">
        <v>3993</v>
      </c>
      <c r="L73" s="339">
        <v>3517</v>
      </c>
      <c r="M73" s="339">
        <v>0</v>
      </c>
      <c r="N73" s="95">
        <v>81</v>
      </c>
      <c r="O73" s="438">
        <v>48150535.61874909</v>
      </c>
      <c r="P73" s="438">
        <v>0</v>
      </c>
      <c r="Q73" s="438">
        <v>0</v>
      </c>
      <c r="R73" s="438">
        <f t="shared" si="11"/>
        <v>48150535.61874909</v>
      </c>
      <c r="S73" s="487">
        <f t="shared" si="12"/>
        <v>13690.797730665081</v>
      </c>
      <c r="T73" s="487">
        <v>14209.719685278384</v>
      </c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</row>
    <row r="74" spans="1:76" s="8" customFormat="1" ht="13.35" customHeight="1" x14ac:dyDescent="0.2">
      <c r="A74" s="410">
        <f t="shared" si="13"/>
        <v>25</v>
      </c>
      <c r="B74" s="411" t="s">
        <v>812</v>
      </c>
      <c r="C74" s="412" t="s">
        <v>813</v>
      </c>
      <c r="D74" s="412" t="s">
        <v>172</v>
      </c>
      <c r="E74" s="421" t="s">
        <v>49</v>
      </c>
      <c r="F74" s="413"/>
      <c r="G74" s="413" t="s">
        <v>113</v>
      </c>
      <c r="H74" s="411" t="s">
        <v>1103</v>
      </c>
      <c r="I74" s="390">
        <v>5</v>
      </c>
      <c r="J74" s="95">
        <v>4</v>
      </c>
      <c r="K74" s="339">
        <v>3720</v>
      </c>
      <c r="L74" s="339">
        <v>3525</v>
      </c>
      <c r="M74" s="339">
        <v>0</v>
      </c>
      <c r="N74" s="95">
        <v>80</v>
      </c>
      <c r="O74" s="438">
        <v>44858500.501313955</v>
      </c>
      <c r="P74" s="438">
        <v>0</v>
      </c>
      <c r="Q74" s="438">
        <v>0</v>
      </c>
      <c r="R74" s="438">
        <f t="shared" si="11"/>
        <v>44858500.501313955</v>
      </c>
      <c r="S74" s="487">
        <f t="shared" si="12"/>
        <v>12725.815745053604</v>
      </c>
      <c r="T74" s="487">
        <v>13225.438059954677</v>
      </c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</row>
    <row r="75" spans="1:76" s="8" customFormat="1" ht="13.35" customHeight="1" x14ac:dyDescent="0.2">
      <c r="A75" s="410">
        <f t="shared" si="13"/>
        <v>26</v>
      </c>
      <c r="B75" s="411" t="s">
        <v>840</v>
      </c>
      <c r="C75" s="412" t="s">
        <v>841</v>
      </c>
      <c r="D75" s="412" t="s">
        <v>172</v>
      </c>
      <c r="E75" s="421" t="s">
        <v>46</v>
      </c>
      <c r="F75" s="413"/>
      <c r="G75" s="413" t="s">
        <v>113</v>
      </c>
      <c r="H75" s="415" t="s">
        <v>1100</v>
      </c>
      <c r="I75" s="390">
        <v>3</v>
      </c>
      <c r="J75" s="95">
        <v>3</v>
      </c>
      <c r="K75" s="339">
        <v>2513</v>
      </c>
      <c r="L75" s="339">
        <v>1438.5</v>
      </c>
      <c r="M75" s="339">
        <v>0</v>
      </c>
      <c r="N75" s="95">
        <v>19</v>
      </c>
      <c r="O75" s="438">
        <v>45625189.20320791</v>
      </c>
      <c r="P75" s="438">
        <v>0</v>
      </c>
      <c r="Q75" s="438">
        <v>0</v>
      </c>
      <c r="R75" s="438">
        <f t="shared" si="11"/>
        <v>45625189.20320791</v>
      </c>
      <c r="S75" s="487">
        <f t="shared" si="12"/>
        <v>31717.197916724304</v>
      </c>
      <c r="T75" s="487">
        <v>32776.695215058789</v>
      </c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</row>
    <row r="76" spans="1:76" s="8" customFormat="1" ht="13.35" customHeight="1" x14ac:dyDescent="0.2">
      <c r="A76" s="410">
        <f t="shared" si="13"/>
        <v>27</v>
      </c>
      <c r="B76" s="411" t="s">
        <v>804</v>
      </c>
      <c r="C76" s="412" t="s">
        <v>805</v>
      </c>
      <c r="D76" s="412" t="s">
        <v>172</v>
      </c>
      <c r="E76" s="421" t="s">
        <v>57</v>
      </c>
      <c r="F76" s="413"/>
      <c r="G76" s="413" t="s">
        <v>113</v>
      </c>
      <c r="H76" s="415" t="s">
        <v>1100</v>
      </c>
      <c r="I76" s="390">
        <v>5</v>
      </c>
      <c r="J76" s="95">
        <v>2</v>
      </c>
      <c r="K76" s="339">
        <v>2495.56</v>
      </c>
      <c r="L76" s="339">
        <v>1728</v>
      </c>
      <c r="M76" s="339">
        <v>0</v>
      </c>
      <c r="N76" s="95">
        <v>30</v>
      </c>
      <c r="O76" s="438">
        <v>30501192.009862602</v>
      </c>
      <c r="P76" s="438">
        <v>0</v>
      </c>
      <c r="Q76" s="438">
        <v>0</v>
      </c>
      <c r="R76" s="438">
        <f t="shared" si="11"/>
        <v>30501192.009862602</v>
      </c>
      <c r="S76" s="487">
        <f t="shared" si="12"/>
        <v>17651.1527834853</v>
      </c>
      <c r="T76" s="487">
        <v>18364.133839155009</v>
      </c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</row>
    <row r="77" spans="1:76" s="8" customFormat="1" ht="13.35" customHeight="1" x14ac:dyDescent="0.2">
      <c r="A77" s="410">
        <f t="shared" si="13"/>
        <v>28</v>
      </c>
      <c r="B77" s="411" t="s">
        <v>862</v>
      </c>
      <c r="C77" s="412" t="s">
        <v>863</v>
      </c>
      <c r="D77" s="412" t="s">
        <v>172</v>
      </c>
      <c r="E77" s="421" t="s">
        <v>55</v>
      </c>
      <c r="F77" s="413"/>
      <c r="G77" s="413" t="s">
        <v>113</v>
      </c>
      <c r="H77" s="415" t="s">
        <v>1100</v>
      </c>
      <c r="I77" s="390">
        <v>4</v>
      </c>
      <c r="J77" s="95">
        <v>2</v>
      </c>
      <c r="K77" s="339">
        <v>2430.8000000000002</v>
      </c>
      <c r="L77" s="339">
        <v>1420.7</v>
      </c>
      <c r="M77" s="339">
        <v>0</v>
      </c>
      <c r="N77" s="95">
        <v>36</v>
      </c>
      <c r="O77" s="438">
        <v>44132793.440174207</v>
      </c>
      <c r="P77" s="438">
        <v>0</v>
      </c>
      <c r="Q77" s="438">
        <v>0</v>
      </c>
      <c r="R77" s="438">
        <f t="shared" si="11"/>
        <v>44132793.440174207</v>
      </c>
      <c r="S77" s="487">
        <f t="shared" si="12"/>
        <v>31064.118702170905</v>
      </c>
      <c r="T77" s="487">
        <v>32159.660276214323</v>
      </c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</row>
    <row r="78" spans="1:76" s="8" customFormat="1" ht="13.35" customHeight="1" x14ac:dyDescent="0.2">
      <c r="A78" s="410">
        <f t="shared" si="13"/>
        <v>29</v>
      </c>
      <c r="B78" s="411" t="s">
        <v>858</v>
      </c>
      <c r="C78" s="412" t="s">
        <v>859</v>
      </c>
      <c r="D78" s="412" t="s">
        <v>172</v>
      </c>
      <c r="E78" s="421" t="s">
        <v>61</v>
      </c>
      <c r="F78" s="413"/>
      <c r="G78" s="413" t="s">
        <v>113</v>
      </c>
      <c r="H78" s="415" t="s">
        <v>1100</v>
      </c>
      <c r="I78" s="390">
        <v>5</v>
      </c>
      <c r="J78" s="95">
        <v>4</v>
      </c>
      <c r="K78" s="339">
        <v>4855.22</v>
      </c>
      <c r="L78" s="339">
        <v>3374.5</v>
      </c>
      <c r="M78" s="339">
        <v>0</v>
      </c>
      <c r="N78" s="95">
        <v>78</v>
      </c>
      <c r="O78" s="438">
        <v>59341389.295438744</v>
      </c>
      <c r="P78" s="438">
        <v>0</v>
      </c>
      <c r="Q78" s="438">
        <v>0</v>
      </c>
      <c r="R78" s="438">
        <f t="shared" si="11"/>
        <v>59341389.295438744</v>
      </c>
      <c r="S78" s="487">
        <f t="shared" si="12"/>
        <v>17585.239085920504</v>
      </c>
      <c r="T78" s="487">
        <v>18263.649867638916</v>
      </c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</row>
    <row r="79" spans="1:76" s="8" customFormat="1" ht="13.35" customHeight="1" x14ac:dyDescent="0.2">
      <c r="A79" s="410">
        <f t="shared" si="13"/>
        <v>30</v>
      </c>
      <c r="B79" s="411" t="s">
        <v>830</v>
      </c>
      <c r="C79" s="412" t="s">
        <v>831</v>
      </c>
      <c r="D79" s="412" t="s">
        <v>172</v>
      </c>
      <c r="E79" s="421" t="s">
        <v>49</v>
      </c>
      <c r="F79" s="413"/>
      <c r="G79" s="413" t="s">
        <v>113</v>
      </c>
      <c r="H79" s="411" t="s">
        <v>1103</v>
      </c>
      <c r="I79" s="390">
        <v>5</v>
      </c>
      <c r="J79" s="95">
        <v>4</v>
      </c>
      <c r="K79" s="339">
        <v>3560</v>
      </c>
      <c r="L79" s="339">
        <v>2346</v>
      </c>
      <c r="M79" s="339">
        <v>0</v>
      </c>
      <c r="N79" s="95">
        <v>80</v>
      </c>
      <c r="O79" s="438">
        <v>42929102.630289696</v>
      </c>
      <c r="P79" s="438">
        <v>0</v>
      </c>
      <c r="Q79" s="438">
        <v>0</v>
      </c>
      <c r="R79" s="438">
        <f t="shared" si="11"/>
        <v>42929102.630289696</v>
      </c>
      <c r="S79" s="487">
        <f t="shared" si="12"/>
        <v>18298.85022603994</v>
      </c>
      <c r="T79" s="487">
        <v>18971.133230560736</v>
      </c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</row>
    <row r="80" spans="1:76" s="8" customFormat="1" ht="13.35" customHeight="1" x14ac:dyDescent="0.2">
      <c r="A80" s="410">
        <f t="shared" si="13"/>
        <v>31</v>
      </c>
      <c r="B80" s="411" t="s">
        <v>810</v>
      </c>
      <c r="C80" s="412" t="s">
        <v>811</v>
      </c>
      <c r="D80" s="412" t="s">
        <v>172</v>
      </c>
      <c r="E80" s="421" t="s">
        <v>62</v>
      </c>
      <c r="F80" s="413"/>
      <c r="G80" s="413" t="s">
        <v>113</v>
      </c>
      <c r="H80" s="411" t="s">
        <v>1103</v>
      </c>
      <c r="I80" s="390">
        <v>5</v>
      </c>
      <c r="J80" s="95">
        <v>4</v>
      </c>
      <c r="K80" s="339">
        <v>4023</v>
      </c>
      <c r="L80" s="339">
        <v>3507</v>
      </c>
      <c r="M80" s="339">
        <v>0</v>
      </c>
      <c r="N80" s="95">
        <v>80</v>
      </c>
      <c r="O80" s="438">
        <v>48512297.719566137</v>
      </c>
      <c r="P80" s="438">
        <v>0</v>
      </c>
      <c r="Q80" s="438">
        <v>0</v>
      </c>
      <c r="R80" s="438">
        <f t="shared" si="11"/>
        <v>48512297.719566137</v>
      </c>
      <c r="S80" s="487">
        <f t="shared" si="12"/>
        <v>13832.990510284042</v>
      </c>
      <c r="T80" s="487">
        <v>14354.756320489725</v>
      </c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</row>
    <row r="81" spans="1:76" s="8" customFormat="1" ht="13.35" customHeight="1" x14ac:dyDescent="0.2">
      <c r="A81" s="410">
        <f t="shared" si="13"/>
        <v>32</v>
      </c>
      <c r="B81" s="411" t="s">
        <v>814</v>
      </c>
      <c r="C81" s="412" t="s">
        <v>815</v>
      </c>
      <c r="D81" s="412" t="s">
        <v>172</v>
      </c>
      <c r="E81" s="421" t="s">
        <v>49</v>
      </c>
      <c r="F81" s="413"/>
      <c r="G81" s="413" t="s">
        <v>113</v>
      </c>
      <c r="H81" s="411" t="s">
        <v>1103</v>
      </c>
      <c r="I81" s="390">
        <v>5</v>
      </c>
      <c r="J81" s="95">
        <v>4</v>
      </c>
      <c r="K81" s="339">
        <v>4066</v>
      </c>
      <c r="L81" s="339">
        <v>3536</v>
      </c>
      <c r="M81" s="339">
        <v>0</v>
      </c>
      <c r="N81" s="95">
        <v>80</v>
      </c>
      <c r="O81" s="438">
        <v>49030823.397403903</v>
      </c>
      <c r="P81" s="438">
        <v>0</v>
      </c>
      <c r="Q81" s="438">
        <v>0</v>
      </c>
      <c r="R81" s="438">
        <f t="shared" si="11"/>
        <v>49030823.397403903</v>
      </c>
      <c r="S81" s="487">
        <f t="shared" si="12"/>
        <v>13866.183087501104</v>
      </c>
      <c r="T81" s="487">
        <v>14388.612749251126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</row>
    <row r="82" spans="1:76" s="8" customFormat="1" ht="13.35" customHeight="1" x14ac:dyDescent="0.2">
      <c r="A82" s="410">
        <f t="shared" si="13"/>
        <v>33</v>
      </c>
      <c r="B82" s="411" t="s">
        <v>875</v>
      </c>
      <c r="C82" s="412" t="s">
        <v>876</v>
      </c>
      <c r="D82" s="412" t="s">
        <v>172</v>
      </c>
      <c r="E82" s="421" t="s">
        <v>60</v>
      </c>
      <c r="F82" s="413"/>
      <c r="G82" s="413" t="s">
        <v>113</v>
      </c>
      <c r="H82" s="415" t="s">
        <v>1100</v>
      </c>
      <c r="I82" s="390">
        <v>4</v>
      </c>
      <c r="J82" s="95">
        <v>4</v>
      </c>
      <c r="K82" s="339">
        <v>3304.3</v>
      </c>
      <c r="L82" s="339">
        <v>3014.3</v>
      </c>
      <c r="M82" s="339">
        <v>0</v>
      </c>
      <c r="N82" s="95">
        <v>63</v>
      </c>
      <c r="O82" s="438">
        <v>59991767.880684406</v>
      </c>
      <c r="P82" s="438">
        <v>0</v>
      </c>
      <c r="Q82" s="438">
        <v>0</v>
      </c>
      <c r="R82" s="438">
        <f t="shared" si="11"/>
        <v>59991767.880684406</v>
      </c>
      <c r="S82" s="487">
        <f t="shared" si="12"/>
        <v>19902.387911184818</v>
      </c>
      <c r="T82" s="487">
        <v>20631.894869408519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</row>
    <row r="83" spans="1:76" s="8" customFormat="1" ht="13.35" customHeight="1" x14ac:dyDescent="0.2">
      <c r="A83" s="410">
        <f t="shared" si="13"/>
        <v>34</v>
      </c>
      <c r="B83" s="411" t="s">
        <v>901</v>
      </c>
      <c r="C83" s="412" t="s">
        <v>902</v>
      </c>
      <c r="D83" s="412" t="s">
        <v>172</v>
      </c>
      <c r="E83" s="421" t="s">
        <v>60</v>
      </c>
      <c r="F83" s="413"/>
      <c r="G83" s="413" t="s">
        <v>113</v>
      </c>
      <c r="H83" s="415" t="s">
        <v>1100</v>
      </c>
      <c r="I83" s="390">
        <v>5</v>
      </c>
      <c r="J83" s="95">
        <v>6</v>
      </c>
      <c r="K83" s="339">
        <v>6963.24</v>
      </c>
      <c r="L83" s="339">
        <v>5802.7</v>
      </c>
      <c r="M83" s="339">
        <v>0</v>
      </c>
      <c r="N83" s="95">
        <v>96</v>
      </c>
      <c r="O83" s="438">
        <v>85105996.349819526</v>
      </c>
      <c r="P83" s="438">
        <v>0</v>
      </c>
      <c r="Q83" s="438">
        <v>0</v>
      </c>
      <c r="R83" s="438">
        <f t="shared" si="11"/>
        <v>85105996.349819526</v>
      </c>
      <c r="S83" s="487">
        <f t="shared" si="12"/>
        <v>14666.620081999677</v>
      </c>
      <c r="T83" s="487">
        <v>15297.868283639671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</row>
    <row r="84" spans="1:76" s="8" customFormat="1" ht="13.35" customHeight="1" x14ac:dyDescent="0.2">
      <c r="A84" s="410">
        <f t="shared" si="13"/>
        <v>35</v>
      </c>
      <c r="B84" s="411" t="s">
        <v>816</v>
      </c>
      <c r="C84" s="412" t="s">
        <v>817</v>
      </c>
      <c r="D84" s="412" t="s">
        <v>172</v>
      </c>
      <c r="E84" s="421" t="s">
        <v>62</v>
      </c>
      <c r="F84" s="413"/>
      <c r="G84" s="413" t="s">
        <v>113</v>
      </c>
      <c r="H84" s="411" t="s">
        <v>1103</v>
      </c>
      <c r="I84" s="390">
        <v>5</v>
      </c>
      <c r="J84" s="95">
        <v>4</v>
      </c>
      <c r="K84" s="339">
        <v>4097</v>
      </c>
      <c r="L84" s="339">
        <v>3528</v>
      </c>
      <c r="M84" s="339">
        <v>0</v>
      </c>
      <c r="N84" s="95">
        <v>80</v>
      </c>
      <c r="O84" s="438">
        <v>49404644.234914854</v>
      </c>
      <c r="P84" s="438">
        <v>0</v>
      </c>
      <c r="Q84" s="438">
        <v>0</v>
      </c>
      <c r="R84" s="438">
        <f t="shared" si="11"/>
        <v>49404644.234914854</v>
      </c>
      <c r="S84" s="487">
        <f t="shared" si="12"/>
        <v>14003.583966812601</v>
      </c>
      <c r="T84" s="487">
        <v>14528.761646148852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</row>
    <row r="85" spans="1:76" s="8" customFormat="1" ht="13.35" customHeight="1" x14ac:dyDescent="0.2">
      <c r="A85" s="410">
        <f t="shared" si="13"/>
        <v>36</v>
      </c>
      <c r="B85" s="411" t="s">
        <v>933</v>
      </c>
      <c r="C85" s="412" t="s">
        <v>934</v>
      </c>
      <c r="D85" s="412" t="s">
        <v>172</v>
      </c>
      <c r="E85" s="421" t="s">
        <v>49</v>
      </c>
      <c r="F85" s="413"/>
      <c r="G85" s="413" t="s">
        <v>113</v>
      </c>
      <c r="H85" s="415" t="s">
        <v>1100</v>
      </c>
      <c r="I85" s="390">
        <v>5</v>
      </c>
      <c r="J85" s="95">
        <v>2</v>
      </c>
      <c r="K85" s="339">
        <v>2044.2</v>
      </c>
      <c r="L85" s="339">
        <v>1911.2</v>
      </c>
      <c r="M85" s="339">
        <v>0</v>
      </c>
      <c r="N85" s="95">
        <v>47</v>
      </c>
      <c r="O85" s="438">
        <v>24984587.309686456</v>
      </c>
      <c r="P85" s="438">
        <v>0</v>
      </c>
      <c r="Q85" s="438">
        <v>0</v>
      </c>
      <c r="R85" s="438">
        <f t="shared" si="11"/>
        <v>24984587.309686456</v>
      </c>
      <c r="S85" s="487">
        <f t="shared" si="12"/>
        <v>13072.722535415684</v>
      </c>
      <c r="T85" s="487">
        <v>13694.134986124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</row>
    <row r="86" spans="1:76" s="8" customFormat="1" ht="13.35" customHeight="1" x14ac:dyDescent="0.2">
      <c r="A86" s="410">
        <f t="shared" si="13"/>
        <v>37</v>
      </c>
      <c r="B86" s="411" t="s">
        <v>1159</v>
      </c>
      <c r="C86" s="412" t="s">
        <v>800</v>
      </c>
      <c r="D86" s="412" t="s">
        <v>172</v>
      </c>
      <c r="E86" s="421" t="s">
        <v>50</v>
      </c>
      <c r="F86" s="413"/>
      <c r="G86" s="413" t="s">
        <v>113</v>
      </c>
      <c r="H86" s="415" t="s">
        <v>1100</v>
      </c>
      <c r="I86" s="390">
        <v>4</v>
      </c>
      <c r="J86" s="95">
        <v>9</v>
      </c>
      <c r="K86" s="339">
        <v>6597.6</v>
      </c>
      <c r="L86" s="339">
        <v>5498</v>
      </c>
      <c r="M86" s="339">
        <v>0</v>
      </c>
      <c r="N86" s="95">
        <v>87</v>
      </c>
      <c r="O86" s="438">
        <v>119783823.43298231</v>
      </c>
      <c r="P86" s="438">
        <v>0</v>
      </c>
      <c r="Q86" s="438">
        <v>0</v>
      </c>
      <c r="R86" s="438">
        <f t="shared" si="11"/>
        <v>119783823.43298231</v>
      </c>
      <c r="S86" s="487">
        <f t="shared" si="12"/>
        <v>21786.799460345999</v>
      </c>
      <c r="T86" s="487">
        <v>22479.575449552918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</row>
    <row r="87" spans="1:76" s="8" customFormat="1" ht="13.35" customHeight="1" x14ac:dyDescent="0.2">
      <c r="A87" s="410">
        <f t="shared" si="13"/>
        <v>38</v>
      </c>
      <c r="B87" s="411" t="s">
        <v>895</v>
      </c>
      <c r="C87" s="412" t="s">
        <v>896</v>
      </c>
      <c r="D87" s="412" t="s">
        <v>172</v>
      </c>
      <c r="E87" s="421" t="s">
        <v>57</v>
      </c>
      <c r="F87" s="413"/>
      <c r="G87" s="413" t="s">
        <v>113</v>
      </c>
      <c r="H87" s="415" t="s">
        <v>1100</v>
      </c>
      <c r="I87" s="390">
        <v>5</v>
      </c>
      <c r="J87" s="95">
        <v>3</v>
      </c>
      <c r="K87" s="339">
        <v>3438.7</v>
      </c>
      <c r="L87" s="339">
        <v>3103.1</v>
      </c>
      <c r="M87" s="339">
        <v>0</v>
      </c>
      <c r="N87" s="95">
        <v>46</v>
      </c>
      <c r="O87" s="438">
        <v>42028422.063310251</v>
      </c>
      <c r="P87" s="438">
        <v>0</v>
      </c>
      <c r="Q87" s="438">
        <v>0</v>
      </c>
      <c r="R87" s="438">
        <f t="shared" si="11"/>
        <v>42028422.063310251</v>
      </c>
      <c r="S87" s="487">
        <f t="shared" si="12"/>
        <v>13544.011492800828</v>
      </c>
      <c r="T87" s="487">
        <v>14153.710222656846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</row>
    <row r="88" spans="1:76" s="8" customFormat="1" ht="13.35" customHeight="1" x14ac:dyDescent="0.2">
      <c r="A88" s="410">
        <f t="shared" si="13"/>
        <v>39</v>
      </c>
      <c r="B88" s="411" t="s">
        <v>945</v>
      </c>
      <c r="C88" s="412" t="s">
        <v>946</v>
      </c>
      <c r="D88" s="412" t="s">
        <v>172</v>
      </c>
      <c r="E88" s="421" t="s">
        <v>55</v>
      </c>
      <c r="F88" s="413"/>
      <c r="G88" s="413" t="s">
        <v>113</v>
      </c>
      <c r="H88" s="415" t="s">
        <v>1100</v>
      </c>
      <c r="I88" s="390">
        <v>4</v>
      </c>
      <c r="J88" s="95">
        <v>6</v>
      </c>
      <c r="K88" s="339">
        <v>3733.8</v>
      </c>
      <c r="L88" s="339">
        <v>2316.9</v>
      </c>
      <c r="M88" s="339">
        <v>0</v>
      </c>
      <c r="N88" s="95">
        <v>62</v>
      </c>
      <c r="O88" s="438">
        <v>67789626.520866573</v>
      </c>
      <c r="P88" s="438">
        <v>0</v>
      </c>
      <c r="Q88" s="438">
        <v>0</v>
      </c>
      <c r="R88" s="438">
        <f t="shared" si="11"/>
        <v>67789626.520866573</v>
      </c>
      <c r="S88" s="487">
        <f t="shared" si="12"/>
        <v>29258.762363876976</v>
      </c>
      <c r="T88" s="487">
        <v>30334.272011154517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</row>
    <row r="89" spans="1:76" s="8" customFormat="1" ht="13.35" customHeight="1" x14ac:dyDescent="0.2">
      <c r="A89" s="410">
        <f t="shared" si="13"/>
        <v>40</v>
      </c>
      <c r="B89" s="411" t="s">
        <v>931</v>
      </c>
      <c r="C89" s="412" t="s">
        <v>932</v>
      </c>
      <c r="D89" s="412" t="s">
        <v>172</v>
      </c>
      <c r="E89" s="421" t="s">
        <v>44</v>
      </c>
      <c r="F89" s="413"/>
      <c r="G89" s="413" t="s">
        <v>113</v>
      </c>
      <c r="H89" s="415" t="s">
        <v>1100</v>
      </c>
      <c r="I89" s="390">
        <v>5</v>
      </c>
      <c r="J89" s="95">
        <v>3</v>
      </c>
      <c r="K89" s="339">
        <v>2688</v>
      </c>
      <c r="L89" s="339">
        <v>2513.14</v>
      </c>
      <c r="M89" s="339">
        <v>0</v>
      </c>
      <c r="N89" s="95">
        <v>55</v>
      </c>
      <c r="O89" s="438">
        <v>32853228.983679283</v>
      </c>
      <c r="P89" s="438">
        <v>0</v>
      </c>
      <c r="Q89" s="438">
        <v>0</v>
      </c>
      <c r="R89" s="438">
        <f t="shared" si="11"/>
        <v>32853228.983679283</v>
      </c>
      <c r="S89" s="487">
        <f t="shared" si="12"/>
        <v>13072.582101943897</v>
      </c>
      <c r="T89" s="487">
        <v>13672.852243982776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</row>
    <row r="90" spans="1:76" s="8" customFormat="1" ht="13.35" customHeight="1" x14ac:dyDescent="0.2">
      <c r="A90" s="410">
        <f t="shared" si="13"/>
        <v>41</v>
      </c>
      <c r="B90" s="411" t="s">
        <v>903</v>
      </c>
      <c r="C90" s="412" t="s">
        <v>904</v>
      </c>
      <c r="D90" s="412" t="s">
        <v>172</v>
      </c>
      <c r="E90" s="421" t="s">
        <v>61</v>
      </c>
      <c r="F90" s="413"/>
      <c r="G90" s="413" t="s">
        <v>113</v>
      </c>
      <c r="H90" s="411" t="s">
        <v>1101</v>
      </c>
      <c r="I90" s="390">
        <v>5</v>
      </c>
      <c r="J90" s="95">
        <v>2</v>
      </c>
      <c r="K90" s="339">
        <v>2317.61</v>
      </c>
      <c r="L90" s="339">
        <v>1720</v>
      </c>
      <c r="M90" s="339">
        <v>0</v>
      </c>
      <c r="N90" s="95">
        <v>40</v>
      </c>
      <c r="O90" s="438">
        <v>28329520.040125579</v>
      </c>
      <c r="P90" s="438">
        <v>0</v>
      </c>
      <c r="Q90" s="438">
        <v>0</v>
      </c>
      <c r="R90" s="438">
        <f t="shared" si="11"/>
        <v>28329520.040125579</v>
      </c>
      <c r="S90" s="487">
        <f t="shared" si="12"/>
        <v>16470.651186119521</v>
      </c>
      <c r="T90" s="487">
        <v>17160.022209841914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</row>
    <row r="91" spans="1:76" s="8" customFormat="1" ht="13.35" customHeight="1" x14ac:dyDescent="0.2">
      <c r="A91" s="410">
        <f t="shared" si="13"/>
        <v>42</v>
      </c>
      <c r="B91" s="411" t="s">
        <v>887</v>
      </c>
      <c r="C91" s="412" t="s">
        <v>888</v>
      </c>
      <c r="D91" s="412" t="s">
        <v>172</v>
      </c>
      <c r="E91" s="421" t="s">
        <v>61</v>
      </c>
      <c r="F91" s="413"/>
      <c r="G91" s="413" t="s">
        <v>113</v>
      </c>
      <c r="H91" s="415" t="s">
        <v>1100</v>
      </c>
      <c r="I91" s="390">
        <v>5</v>
      </c>
      <c r="J91" s="95">
        <v>4</v>
      </c>
      <c r="K91" s="339">
        <v>3189</v>
      </c>
      <c r="L91" s="339">
        <v>2923</v>
      </c>
      <c r="M91" s="339">
        <v>0</v>
      </c>
      <c r="N91" s="95">
        <v>73</v>
      </c>
      <c r="O91" s="438">
        <v>38976542.867914148</v>
      </c>
      <c r="P91" s="438">
        <v>0</v>
      </c>
      <c r="Q91" s="438">
        <v>0</v>
      </c>
      <c r="R91" s="438">
        <f t="shared" si="11"/>
        <v>38976542.867914148</v>
      </c>
      <c r="S91" s="487">
        <f t="shared" si="12"/>
        <v>13334.431360901179</v>
      </c>
      <c r="T91" s="487">
        <v>13927.825988119204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</row>
    <row r="92" spans="1:76" s="8" customFormat="1" ht="13.35" customHeight="1" x14ac:dyDescent="0.2">
      <c r="A92" s="410">
        <f t="shared" si="13"/>
        <v>43</v>
      </c>
      <c r="B92" s="411" t="s">
        <v>897</v>
      </c>
      <c r="C92" s="412" t="s">
        <v>898</v>
      </c>
      <c r="D92" s="412" t="s">
        <v>172</v>
      </c>
      <c r="E92" s="421" t="s">
        <v>61</v>
      </c>
      <c r="F92" s="413"/>
      <c r="G92" s="413" t="s">
        <v>113</v>
      </c>
      <c r="H92" s="411" t="s">
        <v>1103</v>
      </c>
      <c r="I92" s="390">
        <v>5</v>
      </c>
      <c r="J92" s="95">
        <v>4</v>
      </c>
      <c r="K92" s="339">
        <v>4025</v>
      </c>
      <c r="L92" s="339">
        <v>3503</v>
      </c>
      <c r="M92" s="339">
        <v>0</v>
      </c>
      <c r="N92" s="95">
        <v>80</v>
      </c>
      <c r="O92" s="438">
        <v>48536415.192953944</v>
      </c>
      <c r="P92" s="438">
        <v>0</v>
      </c>
      <c r="Q92" s="438">
        <v>0</v>
      </c>
      <c r="R92" s="438">
        <f t="shared" si="11"/>
        <v>48536415.192953944</v>
      </c>
      <c r="S92" s="487">
        <f t="shared" si="12"/>
        <v>13855.670908636581</v>
      </c>
      <c r="T92" s="487">
        <v>14377.890326809313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</row>
    <row r="93" spans="1:76" s="5" customFormat="1" ht="13.35" customHeight="1" x14ac:dyDescent="0.2">
      <c r="A93" s="619" t="s">
        <v>1183</v>
      </c>
      <c r="B93" s="619"/>
      <c r="C93" s="529"/>
      <c r="D93" s="529"/>
      <c r="E93" s="542">
        <v>80</v>
      </c>
      <c r="F93" s="542"/>
      <c r="G93" s="542"/>
      <c r="H93" s="542"/>
      <c r="I93" s="542"/>
      <c r="J93" s="542"/>
      <c r="K93" s="257">
        <f>SUM(K8:K92)</f>
        <v>313898.88999999996</v>
      </c>
      <c r="L93" s="257">
        <f t="shared" ref="L93:O93" si="14">SUM(L8:L92)</f>
        <v>254999.54000000007</v>
      </c>
      <c r="M93" s="257">
        <f t="shared" si="14"/>
        <v>3456.4</v>
      </c>
      <c r="N93" s="257">
        <f t="shared" si="14"/>
        <v>5271</v>
      </c>
      <c r="O93" s="738">
        <f t="shared" si="14"/>
        <v>4320761421.7278557</v>
      </c>
      <c r="P93" s="731"/>
      <c r="Q93" s="731"/>
      <c r="R93" s="738">
        <f>SUM(R8:R92)</f>
        <v>4320761421.7278557</v>
      </c>
      <c r="S93" s="738"/>
      <c r="T93" s="739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</row>
    <row r="94" spans="1:76" s="2" customFormat="1" ht="13.35" customHeight="1" x14ac:dyDescent="0.2">
      <c r="A94" s="389"/>
      <c r="B94" s="87" t="s">
        <v>69</v>
      </c>
      <c r="C94" s="87"/>
      <c r="D94" s="87"/>
      <c r="E94" s="133"/>
      <c r="F94" s="389"/>
      <c r="G94" s="389"/>
      <c r="H94" s="88"/>
      <c r="I94" s="389"/>
      <c r="J94" s="91"/>
      <c r="K94" s="29"/>
      <c r="L94" s="29"/>
      <c r="M94" s="390"/>
      <c r="N94" s="95"/>
      <c r="O94" s="432"/>
      <c r="P94" s="432"/>
      <c r="Q94" s="432"/>
      <c r="R94" s="433"/>
      <c r="S94" s="487"/>
      <c r="T94" s="536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</row>
    <row r="95" spans="1:76" s="2" customFormat="1" ht="12.75" customHeight="1" x14ac:dyDescent="0.2">
      <c r="A95" s="410">
        <v>1</v>
      </c>
      <c r="B95" s="415" t="s">
        <v>303</v>
      </c>
      <c r="C95" s="410" t="s">
        <v>304</v>
      </c>
      <c r="D95" s="410" t="s">
        <v>168</v>
      </c>
      <c r="E95" s="410" t="s">
        <v>58</v>
      </c>
      <c r="F95" s="410"/>
      <c r="G95" s="413" t="s">
        <v>113</v>
      </c>
      <c r="H95" s="415" t="s">
        <v>1100</v>
      </c>
      <c r="I95" s="390">
        <v>4</v>
      </c>
      <c r="J95" s="95">
        <v>2</v>
      </c>
      <c r="K95" s="339">
        <v>1398.5</v>
      </c>
      <c r="L95" s="339">
        <v>1112.9000000000001</v>
      </c>
      <c r="M95" s="339">
        <v>0</v>
      </c>
      <c r="N95" s="95">
        <v>28</v>
      </c>
      <c r="O95" s="438">
        <v>28622179.747795958</v>
      </c>
      <c r="P95" s="438">
        <v>0</v>
      </c>
      <c r="Q95" s="438">
        <v>0</v>
      </c>
      <c r="R95" s="438">
        <f>O95</f>
        <v>28622179.747795958</v>
      </c>
      <c r="S95" s="487">
        <f>O95/L95</f>
        <v>25718.554899627958</v>
      </c>
      <c r="T95" s="536">
        <v>26707.185197620522</v>
      </c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</row>
    <row r="96" spans="1:76" s="2" customFormat="1" ht="13.35" customHeight="1" x14ac:dyDescent="0.2">
      <c r="A96" s="410">
        <v>2</v>
      </c>
      <c r="B96" s="415" t="s">
        <v>301</v>
      </c>
      <c r="C96" s="410" t="s">
        <v>302</v>
      </c>
      <c r="D96" s="410" t="s">
        <v>168</v>
      </c>
      <c r="E96" s="410" t="s">
        <v>58</v>
      </c>
      <c r="F96" s="410"/>
      <c r="G96" s="413" t="s">
        <v>113</v>
      </c>
      <c r="H96" s="415" t="s">
        <v>1100</v>
      </c>
      <c r="I96" s="390">
        <v>4</v>
      </c>
      <c r="J96" s="95">
        <v>2</v>
      </c>
      <c r="K96" s="339">
        <v>1417.6</v>
      </c>
      <c r="L96" s="339">
        <v>1262.3</v>
      </c>
      <c r="M96" s="339">
        <v>0</v>
      </c>
      <c r="N96" s="95">
        <v>31</v>
      </c>
      <c r="O96" s="438">
        <v>29013086.886289269</v>
      </c>
      <c r="P96" s="438">
        <v>0</v>
      </c>
      <c r="Q96" s="438">
        <v>0</v>
      </c>
      <c r="R96" s="438">
        <f>O96</f>
        <v>29013086.886289269</v>
      </c>
      <c r="S96" s="487">
        <f>O96/L96</f>
        <v>22984.30395808387</v>
      </c>
      <c r="T96" s="536">
        <v>23918.249237245553</v>
      </c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</row>
    <row r="97" spans="1:128" s="2" customFormat="1" ht="12.75" customHeight="1" x14ac:dyDescent="0.2">
      <c r="A97" s="410">
        <v>3</v>
      </c>
      <c r="B97" s="415" t="s">
        <v>298</v>
      </c>
      <c r="C97" s="410" t="s">
        <v>299</v>
      </c>
      <c r="D97" s="410" t="s">
        <v>168</v>
      </c>
      <c r="E97" s="410" t="s">
        <v>44</v>
      </c>
      <c r="F97" s="361" t="s">
        <v>1677</v>
      </c>
      <c r="G97" s="413" t="s">
        <v>113</v>
      </c>
      <c r="H97" s="415" t="s">
        <v>1100</v>
      </c>
      <c r="I97" s="390">
        <v>4</v>
      </c>
      <c r="J97" s="95">
        <v>2</v>
      </c>
      <c r="K97" s="339">
        <v>1371.5</v>
      </c>
      <c r="L97" s="339">
        <v>1271.7</v>
      </c>
      <c r="M97" s="339">
        <v>0</v>
      </c>
      <c r="N97" s="95">
        <v>32</v>
      </c>
      <c r="O97" s="438">
        <v>28069588.504899647</v>
      </c>
      <c r="P97" s="438">
        <v>0</v>
      </c>
      <c r="Q97" s="438">
        <v>0</v>
      </c>
      <c r="R97" s="438">
        <f>O97</f>
        <v>28069588.504899647</v>
      </c>
      <c r="S97" s="487">
        <f>O97/L97</f>
        <v>22072.492336950261</v>
      </c>
      <c r="T97" s="536">
        <v>22988.201383689266</v>
      </c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</row>
    <row r="98" spans="1:128" s="2" customFormat="1" ht="12.75" customHeight="1" x14ac:dyDescent="0.2">
      <c r="A98" s="361">
        <v>4</v>
      </c>
      <c r="B98" s="418" t="s">
        <v>300</v>
      </c>
      <c r="C98" s="361" t="s">
        <v>299</v>
      </c>
      <c r="D98" s="361" t="s">
        <v>168</v>
      </c>
      <c r="E98" s="361" t="s">
        <v>44</v>
      </c>
      <c r="F98" s="361"/>
      <c r="G98" s="417" t="s">
        <v>113</v>
      </c>
      <c r="H98" s="418" t="s">
        <v>1100</v>
      </c>
      <c r="I98" s="393">
        <v>4</v>
      </c>
      <c r="J98" s="85">
        <v>2</v>
      </c>
      <c r="K98" s="336">
        <v>1339.3</v>
      </c>
      <c r="L98" s="336">
        <v>1253.3</v>
      </c>
      <c r="M98" s="336">
        <v>0</v>
      </c>
      <c r="N98" s="85">
        <v>32</v>
      </c>
      <c r="O98" s="438">
        <v>27410572.281889975</v>
      </c>
      <c r="P98" s="438">
        <v>0</v>
      </c>
      <c r="Q98" s="438">
        <v>0</v>
      </c>
      <c r="R98" s="438">
        <f>O98</f>
        <v>27410572.281889975</v>
      </c>
      <c r="S98" s="487">
        <f>O98/L98</f>
        <v>21870.719127016659</v>
      </c>
      <c r="T98" s="536">
        <v>22782.392709556992</v>
      </c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</row>
    <row r="99" spans="1:128" s="3" customFormat="1" ht="12.75" customHeight="1" x14ac:dyDescent="0.2">
      <c r="A99" s="620"/>
      <c r="B99" s="620"/>
      <c r="C99" s="261"/>
      <c r="D99" s="261"/>
      <c r="E99" s="125"/>
      <c r="F99" s="125"/>
      <c r="G99" s="125"/>
      <c r="H99" s="128"/>
      <c r="I99" s="125"/>
      <c r="J99" s="130"/>
      <c r="K99" s="132"/>
      <c r="L99" s="132"/>
      <c r="M99" s="132"/>
      <c r="N99" s="132"/>
      <c r="O99" s="735"/>
      <c r="P99" s="735"/>
      <c r="Q99" s="735"/>
      <c r="R99" s="735"/>
      <c r="S99" s="736"/>
      <c r="T99" s="740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</row>
    <row r="100" spans="1:128" s="2" customFormat="1" ht="12.75" customHeight="1" x14ac:dyDescent="0.2">
      <c r="A100" s="410">
        <v>1</v>
      </c>
      <c r="B100" s="411" t="s">
        <v>601</v>
      </c>
      <c r="C100" s="410" t="s">
        <v>602</v>
      </c>
      <c r="D100" s="410" t="s">
        <v>174</v>
      </c>
      <c r="E100" s="410" t="s">
        <v>62</v>
      </c>
      <c r="F100" s="410"/>
      <c r="G100" s="413" t="s">
        <v>113</v>
      </c>
      <c r="H100" s="415" t="s">
        <v>1100</v>
      </c>
      <c r="I100" s="390">
        <v>4</v>
      </c>
      <c r="J100" s="95">
        <v>2</v>
      </c>
      <c r="K100" s="339">
        <v>1378.2</v>
      </c>
      <c r="L100" s="339">
        <v>1206.3</v>
      </c>
      <c r="M100" s="339">
        <v>0</v>
      </c>
      <c r="N100" s="390">
        <v>29</v>
      </c>
      <c r="O100" s="438">
        <v>28206712.998507254</v>
      </c>
      <c r="P100" s="438">
        <v>0</v>
      </c>
      <c r="Q100" s="438">
        <v>0</v>
      </c>
      <c r="R100" s="438">
        <f>O100</f>
        <v>28206712.998507254</v>
      </c>
      <c r="S100" s="487">
        <f>O100/L100</f>
        <v>23382.834285424236</v>
      </c>
      <c r="T100" s="487">
        <v>24324.75017113272</v>
      </c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</row>
    <row r="101" spans="1:128" s="5" customFormat="1" ht="13.35" customHeight="1" x14ac:dyDescent="0.2">
      <c r="A101" s="619" t="s">
        <v>1804</v>
      </c>
      <c r="B101" s="619"/>
      <c r="C101" s="529"/>
      <c r="D101" s="529"/>
      <c r="E101" s="542">
        <v>5</v>
      </c>
      <c r="F101" s="542"/>
      <c r="G101" s="542"/>
      <c r="H101" s="542"/>
      <c r="I101" s="542"/>
      <c r="J101" s="542"/>
      <c r="K101" s="252">
        <f>SUM(K95:K100)</f>
        <v>6905.1</v>
      </c>
      <c r="L101" s="252">
        <f t="shared" ref="L101:O101" si="15">SUM(L95:L100)</f>
        <v>6106.5</v>
      </c>
      <c r="M101" s="252">
        <f t="shared" si="15"/>
        <v>0</v>
      </c>
      <c r="N101" s="252">
        <f t="shared" si="15"/>
        <v>152</v>
      </c>
      <c r="O101" s="738">
        <f t="shared" si="15"/>
        <v>141322140.4193821</v>
      </c>
      <c r="P101" s="731"/>
      <c r="Q101" s="731"/>
      <c r="R101" s="731">
        <f>SUM(R95:R100)</f>
        <v>141322140.4193821</v>
      </c>
      <c r="S101" s="738"/>
      <c r="T101" s="739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</row>
    <row r="102" spans="1:128" ht="12.75" customHeight="1" x14ac:dyDescent="0.2">
      <c r="A102" s="607" t="s">
        <v>70</v>
      </c>
      <c r="B102" s="607"/>
      <c r="C102" s="474"/>
      <c r="D102" s="474"/>
      <c r="E102" s="474"/>
      <c r="F102" s="474"/>
      <c r="G102" s="474"/>
      <c r="H102" s="474"/>
      <c r="I102" s="474"/>
      <c r="J102" s="473"/>
      <c r="K102" s="473"/>
      <c r="L102" s="293"/>
      <c r="M102" s="474"/>
      <c r="N102" s="473"/>
      <c r="O102" s="741"/>
      <c r="P102" s="443"/>
      <c r="Q102" s="443"/>
      <c r="R102" s="443"/>
      <c r="S102" s="443"/>
      <c r="T102" s="443"/>
      <c r="U102" s="470"/>
      <c r="V102" s="470"/>
      <c r="W102" s="470"/>
      <c r="X102" s="470"/>
      <c r="Y102" s="470"/>
      <c r="Z102" s="470"/>
      <c r="AA102" s="470"/>
      <c r="AB102" s="470"/>
      <c r="AC102" s="470"/>
      <c r="AD102" s="470"/>
      <c r="AE102" s="470"/>
      <c r="AF102" s="470"/>
      <c r="AG102" s="470"/>
      <c r="AH102" s="470"/>
      <c r="AI102" s="470"/>
      <c r="AJ102" s="470"/>
      <c r="AK102" s="470"/>
      <c r="AL102" s="470"/>
      <c r="AM102" s="470"/>
      <c r="AN102" s="470"/>
      <c r="AO102" s="470"/>
      <c r="AP102" s="470"/>
      <c r="AQ102" s="470"/>
      <c r="AR102" s="470"/>
      <c r="AS102" s="470"/>
      <c r="AT102" s="470"/>
      <c r="AU102" s="470"/>
      <c r="AV102" s="470"/>
      <c r="AW102" s="470"/>
      <c r="AX102" s="470"/>
      <c r="AY102" s="470"/>
      <c r="AZ102" s="470"/>
      <c r="BA102" s="470"/>
      <c r="BB102" s="470"/>
      <c r="BC102" s="470"/>
      <c r="BD102" s="470"/>
      <c r="BE102" s="470"/>
      <c r="BF102" s="470"/>
      <c r="BG102" s="470"/>
      <c r="BH102" s="470"/>
      <c r="BI102" s="470"/>
      <c r="BJ102" s="470"/>
      <c r="BK102" s="470"/>
      <c r="BL102" s="470"/>
      <c r="BM102" s="470"/>
      <c r="BN102" s="470"/>
      <c r="BO102" s="470"/>
      <c r="BP102" s="470"/>
      <c r="BQ102" s="470"/>
      <c r="BR102" s="470"/>
      <c r="BS102" s="470"/>
      <c r="BT102" s="470"/>
      <c r="BU102" s="470"/>
      <c r="BV102" s="470"/>
      <c r="BW102" s="470"/>
      <c r="BX102" s="470"/>
      <c r="BY102" s="470"/>
      <c r="BZ102" s="470"/>
      <c r="CA102" s="470"/>
      <c r="CB102" s="470"/>
      <c r="CC102" s="470"/>
      <c r="CD102" s="470"/>
      <c r="CE102" s="470"/>
      <c r="CF102" s="470"/>
      <c r="CG102" s="470"/>
      <c r="CH102" s="470"/>
      <c r="CI102" s="470"/>
      <c r="CJ102" s="470"/>
      <c r="CK102" s="470"/>
      <c r="CL102" s="470"/>
      <c r="CM102" s="470"/>
      <c r="CN102" s="470"/>
      <c r="CO102" s="470"/>
      <c r="CP102" s="470"/>
      <c r="CQ102" s="470"/>
      <c r="CR102" s="470"/>
      <c r="CS102" s="470"/>
      <c r="CT102" s="470"/>
      <c r="CU102" s="470"/>
      <c r="CV102" s="470"/>
      <c r="CW102" s="470"/>
      <c r="CX102" s="470"/>
      <c r="CY102" s="470"/>
      <c r="CZ102" s="470"/>
      <c r="DA102" s="470"/>
      <c r="DB102" s="470"/>
      <c r="DC102" s="470"/>
      <c r="DD102" s="470"/>
      <c r="DE102" s="470"/>
      <c r="DF102" s="470"/>
      <c r="DG102" s="470"/>
      <c r="DH102" s="470"/>
      <c r="DI102" s="470"/>
      <c r="DJ102" s="470"/>
      <c r="DK102" s="470"/>
      <c r="DL102" s="470"/>
      <c r="DM102" s="470"/>
      <c r="DN102" s="470"/>
      <c r="DO102" s="470"/>
      <c r="DP102" s="470"/>
      <c r="DQ102" s="470"/>
      <c r="DR102" s="470"/>
      <c r="DS102" s="470"/>
      <c r="DT102" s="470"/>
      <c r="DU102" s="470"/>
      <c r="DV102" s="470"/>
      <c r="DW102" s="470"/>
      <c r="DX102" s="470"/>
    </row>
    <row r="103" spans="1:128" s="7" customFormat="1" ht="12.75" customHeight="1" x14ac:dyDescent="0.2">
      <c r="A103" s="468">
        <v>1</v>
      </c>
      <c r="B103" s="80" t="s">
        <v>1745</v>
      </c>
      <c r="C103" s="468" t="s">
        <v>1746</v>
      </c>
      <c r="D103" s="468" t="s">
        <v>175</v>
      </c>
      <c r="E103" s="468" t="s">
        <v>50</v>
      </c>
      <c r="F103" s="98" t="s">
        <v>1675</v>
      </c>
      <c r="G103" s="48" t="s">
        <v>113</v>
      </c>
      <c r="H103" s="80" t="s">
        <v>1176</v>
      </c>
      <c r="I103" s="468">
        <v>5</v>
      </c>
      <c r="J103" s="79">
        <v>4</v>
      </c>
      <c r="K103" s="45">
        <v>4349.5</v>
      </c>
      <c r="L103" s="45">
        <v>4279</v>
      </c>
      <c r="M103" s="45">
        <v>3318</v>
      </c>
      <c r="N103" s="85">
        <v>70</v>
      </c>
      <c r="O103" s="438">
        <v>45807887.229528598</v>
      </c>
      <c r="P103" s="438">
        <v>0</v>
      </c>
      <c r="Q103" s="438">
        <v>0</v>
      </c>
      <c r="R103" s="438">
        <f t="shared" ref="R103" si="16">O103</f>
        <v>45807887.229528598</v>
      </c>
      <c r="S103" s="487">
        <f>R103/L103</f>
        <v>10705.2786234</v>
      </c>
      <c r="T103" s="487">
        <v>23990.930000000004</v>
      </c>
    </row>
    <row r="104" spans="1:128" ht="12.75" customHeight="1" x14ac:dyDescent="0.2">
      <c r="A104" s="618" t="s">
        <v>1185</v>
      </c>
      <c r="B104" s="618"/>
      <c r="C104" s="543"/>
      <c r="D104" s="543"/>
      <c r="E104" s="544">
        <v>1</v>
      </c>
      <c r="F104" s="543"/>
      <c r="G104" s="543"/>
      <c r="H104" s="543"/>
      <c r="I104" s="543"/>
      <c r="J104" s="543"/>
      <c r="K104" s="545">
        <f>SUM(K103)</f>
        <v>4349.5</v>
      </c>
      <c r="L104" s="545">
        <f t="shared" ref="L104:O104" si="17">SUM(L103)</f>
        <v>4279</v>
      </c>
      <c r="M104" s="545">
        <f t="shared" si="17"/>
        <v>3318</v>
      </c>
      <c r="N104" s="545">
        <f t="shared" si="17"/>
        <v>70</v>
      </c>
      <c r="O104" s="738">
        <f t="shared" si="17"/>
        <v>45807887.229528598</v>
      </c>
      <c r="P104" s="731"/>
      <c r="Q104" s="731"/>
      <c r="R104" s="731">
        <f t="shared" ref="R104" si="18">SUM(R103)</f>
        <v>45807887.229528598</v>
      </c>
      <c r="S104" s="742"/>
      <c r="T104" s="742"/>
      <c r="U104" s="470"/>
      <c r="V104" s="470"/>
      <c r="W104" s="470"/>
      <c r="X104" s="470"/>
      <c r="Y104" s="470"/>
      <c r="Z104" s="470"/>
      <c r="AA104" s="470"/>
      <c r="AB104" s="470"/>
      <c r="AC104" s="470"/>
      <c r="AD104" s="470"/>
      <c r="AE104" s="470"/>
      <c r="AF104" s="470"/>
      <c r="AG104" s="470"/>
      <c r="AH104" s="470"/>
      <c r="AI104" s="470"/>
      <c r="AJ104" s="470"/>
      <c r="AK104" s="470"/>
      <c r="AL104" s="470"/>
      <c r="AM104" s="470"/>
      <c r="AN104" s="470"/>
      <c r="AO104" s="470"/>
      <c r="AP104" s="470"/>
      <c r="AQ104" s="470"/>
      <c r="AR104" s="470"/>
      <c r="AS104" s="470"/>
      <c r="AT104" s="470"/>
      <c r="AU104" s="470"/>
      <c r="AV104" s="470"/>
      <c r="AW104" s="470"/>
      <c r="AX104" s="470"/>
      <c r="AY104" s="470"/>
      <c r="AZ104" s="470"/>
      <c r="BA104" s="470"/>
      <c r="BB104" s="470"/>
      <c r="BC104" s="470"/>
      <c r="BD104" s="470"/>
      <c r="BE104" s="470"/>
      <c r="BF104" s="470"/>
      <c r="BG104" s="470"/>
      <c r="BH104" s="470"/>
      <c r="BI104" s="470"/>
      <c r="BJ104" s="470"/>
      <c r="BK104" s="470"/>
      <c r="BL104" s="470"/>
      <c r="BM104" s="470"/>
      <c r="BN104" s="470"/>
      <c r="BO104" s="470"/>
      <c r="BP104" s="470"/>
      <c r="BQ104" s="470"/>
      <c r="BR104" s="470"/>
      <c r="BS104" s="470"/>
      <c r="BT104" s="470"/>
      <c r="BU104" s="470"/>
      <c r="BV104" s="470"/>
      <c r="BW104" s="470"/>
      <c r="BX104" s="470"/>
      <c r="BY104" s="470"/>
      <c r="BZ104" s="470"/>
      <c r="CA104" s="470"/>
      <c r="CB104" s="470"/>
      <c r="CC104" s="470"/>
      <c r="CD104" s="470"/>
      <c r="CE104" s="470"/>
      <c r="CF104" s="470"/>
      <c r="CG104" s="470"/>
      <c r="CH104" s="470"/>
      <c r="CI104" s="470"/>
      <c r="CJ104" s="470"/>
      <c r="CK104" s="470"/>
      <c r="CL104" s="470"/>
      <c r="CM104" s="470"/>
      <c r="CN104" s="470"/>
      <c r="CO104" s="470"/>
      <c r="CP104" s="470"/>
      <c r="CQ104" s="470"/>
      <c r="CR104" s="470"/>
      <c r="CS104" s="470"/>
      <c r="CT104" s="470"/>
      <c r="CU104" s="470"/>
      <c r="CV104" s="470"/>
      <c r="CW104" s="470"/>
      <c r="CX104" s="470"/>
      <c r="CY104" s="470"/>
      <c r="CZ104" s="470"/>
      <c r="DA104" s="470"/>
      <c r="DB104" s="470"/>
      <c r="DC104" s="470"/>
      <c r="DD104" s="470"/>
      <c r="DE104" s="470"/>
      <c r="DF104" s="470"/>
      <c r="DG104" s="470"/>
      <c r="DH104" s="470"/>
      <c r="DI104" s="470"/>
      <c r="DJ104" s="470"/>
      <c r="DK104" s="470"/>
      <c r="DL104" s="470"/>
      <c r="DM104" s="470"/>
      <c r="DN104" s="470"/>
      <c r="DO104" s="470"/>
      <c r="DP104" s="470"/>
      <c r="DQ104" s="470"/>
      <c r="DR104" s="470"/>
      <c r="DS104" s="470"/>
      <c r="DT104" s="470"/>
      <c r="DU104" s="470"/>
      <c r="DV104" s="470"/>
      <c r="DW104" s="470"/>
      <c r="DX104" s="470"/>
    </row>
    <row r="105" spans="1:128" s="2" customFormat="1" ht="13.35" customHeight="1" x14ac:dyDescent="0.2">
      <c r="A105" s="389"/>
      <c r="B105" s="87" t="s">
        <v>71</v>
      </c>
      <c r="C105" s="87"/>
      <c r="D105" s="87"/>
      <c r="E105" s="133"/>
      <c r="F105" s="389"/>
      <c r="G105" s="389"/>
      <c r="H105" s="88"/>
      <c r="I105" s="389"/>
      <c r="J105" s="91"/>
      <c r="K105" s="29"/>
      <c r="L105" s="29"/>
      <c r="M105" s="390"/>
      <c r="N105" s="95"/>
      <c r="O105" s="438"/>
      <c r="P105" s="438"/>
      <c r="Q105" s="438"/>
      <c r="R105" s="733"/>
      <c r="S105" s="487"/>
      <c r="T105" s="536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</row>
    <row r="106" spans="1:128" s="2" customFormat="1" ht="12.75" customHeight="1" x14ac:dyDescent="0.2">
      <c r="A106" s="410">
        <v>1</v>
      </c>
      <c r="B106" s="360" t="s">
        <v>333</v>
      </c>
      <c r="C106" s="361" t="s">
        <v>334</v>
      </c>
      <c r="D106" s="361" t="s">
        <v>168</v>
      </c>
      <c r="E106" s="361" t="s">
        <v>117</v>
      </c>
      <c r="F106" s="361" t="s">
        <v>1818</v>
      </c>
      <c r="G106" s="417" t="s">
        <v>113</v>
      </c>
      <c r="H106" s="360" t="s">
        <v>1101</v>
      </c>
      <c r="I106" s="393">
        <v>5</v>
      </c>
      <c r="J106" s="85">
        <v>3</v>
      </c>
      <c r="K106" s="336">
        <v>2513.5</v>
      </c>
      <c r="L106" s="336">
        <v>1717.5</v>
      </c>
      <c r="M106" s="336">
        <v>0</v>
      </c>
      <c r="N106" s="85">
        <v>59</v>
      </c>
      <c r="O106" s="438">
        <v>15569903.156956673</v>
      </c>
      <c r="P106" s="438">
        <v>0</v>
      </c>
      <c r="Q106" s="438">
        <v>0</v>
      </c>
      <c r="R106" s="438">
        <f>O106</f>
        <v>15569903.156956673</v>
      </c>
      <c r="S106" s="487">
        <f>O106/L106</f>
        <v>9065.4457973546851</v>
      </c>
      <c r="T106" s="487">
        <v>18339.300231425972</v>
      </c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</row>
    <row r="107" spans="1:128" s="3" customFormat="1" ht="12.75" customHeight="1" x14ac:dyDescent="0.2">
      <c r="A107" s="620"/>
      <c r="B107" s="620"/>
      <c r="C107" s="125"/>
      <c r="D107" s="125"/>
      <c r="E107" s="125"/>
      <c r="F107" s="125"/>
      <c r="G107" s="125"/>
      <c r="H107" s="128"/>
      <c r="I107" s="125"/>
      <c r="J107" s="130"/>
      <c r="K107" s="132"/>
      <c r="L107" s="132"/>
      <c r="M107" s="132"/>
      <c r="N107" s="132"/>
      <c r="O107" s="735"/>
      <c r="P107" s="735"/>
      <c r="Q107" s="735"/>
      <c r="R107" s="735"/>
      <c r="S107" s="736"/>
      <c r="T107" s="736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</row>
    <row r="108" spans="1:128" s="2" customFormat="1" ht="12.75" customHeight="1" x14ac:dyDescent="0.2">
      <c r="A108" s="410">
        <v>1</v>
      </c>
      <c r="B108" s="411" t="s">
        <v>650</v>
      </c>
      <c r="C108" s="410" t="s">
        <v>651</v>
      </c>
      <c r="D108" s="410" t="s">
        <v>174</v>
      </c>
      <c r="E108" s="410" t="s">
        <v>58</v>
      </c>
      <c r="F108" s="410"/>
      <c r="G108" s="413" t="s">
        <v>113</v>
      </c>
      <c r="H108" s="411" t="s">
        <v>1100</v>
      </c>
      <c r="I108" s="390">
        <v>4</v>
      </c>
      <c r="J108" s="95">
        <v>2</v>
      </c>
      <c r="K108" s="339">
        <v>1354.1</v>
      </c>
      <c r="L108" s="339">
        <v>1257.5</v>
      </c>
      <c r="M108" s="339">
        <v>0</v>
      </c>
      <c r="N108" s="390">
        <v>29</v>
      </c>
      <c r="O108" s="438">
        <v>24584587.624378759</v>
      </c>
      <c r="P108" s="438">
        <v>0</v>
      </c>
      <c r="Q108" s="438">
        <v>0</v>
      </c>
      <c r="R108" s="438">
        <f t="shared" ref="R108:R115" si="19">O108</f>
        <v>24584587.624378759</v>
      </c>
      <c r="S108" s="487">
        <f t="shared" ref="S108:S115" si="20">O108/L108</f>
        <v>19550.367892150109</v>
      </c>
      <c r="T108" s="487">
        <v>20415.634449993111</v>
      </c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</row>
    <row r="109" spans="1:128" s="2" customFormat="1" ht="12.75" customHeight="1" x14ac:dyDescent="0.2">
      <c r="A109" s="410">
        <f t="shared" ref="A109:A115" si="21">A108+1</f>
        <v>2</v>
      </c>
      <c r="B109" s="360" t="s">
        <v>634</v>
      </c>
      <c r="C109" s="361" t="s">
        <v>635</v>
      </c>
      <c r="D109" s="361" t="s">
        <v>174</v>
      </c>
      <c r="E109" s="361" t="s">
        <v>49</v>
      </c>
      <c r="F109" s="361"/>
      <c r="G109" s="417" t="s">
        <v>113</v>
      </c>
      <c r="H109" s="360" t="s">
        <v>1101</v>
      </c>
      <c r="I109" s="393">
        <v>5</v>
      </c>
      <c r="J109" s="85">
        <v>2</v>
      </c>
      <c r="K109" s="336">
        <v>1756.6</v>
      </c>
      <c r="L109" s="336">
        <v>1633.7</v>
      </c>
      <c r="M109" s="336">
        <v>0</v>
      </c>
      <c r="N109" s="393">
        <v>40</v>
      </c>
      <c r="O109" s="438">
        <v>21182376.876507547</v>
      </c>
      <c r="P109" s="438">
        <v>0</v>
      </c>
      <c r="Q109" s="438">
        <v>0</v>
      </c>
      <c r="R109" s="438">
        <f t="shared" si="19"/>
        <v>21182376.876507547</v>
      </c>
      <c r="S109" s="487">
        <f t="shared" si="20"/>
        <v>12965.891458962813</v>
      </c>
      <c r="T109" s="487">
        <v>13585.167288142069</v>
      </c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</row>
    <row r="110" spans="1:128" s="2" customFormat="1" ht="12.75" customHeight="1" x14ac:dyDescent="0.2">
      <c r="A110" s="410">
        <f t="shared" si="21"/>
        <v>3</v>
      </c>
      <c r="B110" s="360" t="s">
        <v>632</v>
      </c>
      <c r="C110" s="361" t="s">
        <v>633</v>
      </c>
      <c r="D110" s="361" t="s">
        <v>174</v>
      </c>
      <c r="E110" s="361" t="s">
        <v>49</v>
      </c>
      <c r="F110" s="361"/>
      <c r="G110" s="417" t="s">
        <v>113</v>
      </c>
      <c r="H110" s="360" t="s">
        <v>1101</v>
      </c>
      <c r="I110" s="393">
        <v>5</v>
      </c>
      <c r="J110" s="85">
        <v>2</v>
      </c>
      <c r="K110" s="336">
        <v>1739.4</v>
      </c>
      <c r="L110" s="336">
        <v>1615.4</v>
      </c>
      <c r="M110" s="336">
        <v>0</v>
      </c>
      <c r="N110" s="393">
        <v>40</v>
      </c>
      <c r="O110" s="438">
        <v>20974966.605372444</v>
      </c>
      <c r="P110" s="438">
        <v>0</v>
      </c>
      <c r="Q110" s="438">
        <v>0</v>
      </c>
      <c r="R110" s="438">
        <f t="shared" si="19"/>
        <v>20974966.605372444</v>
      </c>
      <c r="S110" s="487">
        <f t="shared" si="20"/>
        <v>12984.379475902218</v>
      </c>
      <c r="T110" s="487">
        <v>13604.025065420263</v>
      </c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</row>
    <row r="111" spans="1:128" s="2" customFormat="1" ht="12.75" customHeight="1" x14ac:dyDescent="0.2">
      <c r="A111" s="410">
        <f t="shared" si="21"/>
        <v>4</v>
      </c>
      <c r="B111" s="411" t="s">
        <v>630</v>
      </c>
      <c r="C111" s="410" t="s">
        <v>631</v>
      </c>
      <c r="D111" s="410" t="s">
        <v>174</v>
      </c>
      <c r="E111" s="410" t="s">
        <v>49</v>
      </c>
      <c r="F111" s="410"/>
      <c r="G111" s="413" t="s">
        <v>113</v>
      </c>
      <c r="H111" s="411" t="s">
        <v>1101</v>
      </c>
      <c r="I111" s="390">
        <v>5</v>
      </c>
      <c r="J111" s="95">
        <v>3</v>
      </c>
      <c r="K111" s="339">
        <v>3215.7</v>
      </c>
      <c r="L111" s="339">
        <v>2866</v>
      </c>
      <c r="M111" s="339">
        <v>0</v>
      </c>
      <c r="N111" s="390">
        <v>72</v>
      </c>
      <c r="O111" s="438">
        <v>38777279.586579375</v>
      </c>
      <c r="P111" s="438">
        <v>0</v>
      </c>
      <c r="Q111" s="438">
        <v>0</v>
      </c>
      <c r="R111" s="438">
        <f t="shared" si="19"/>
        <v>38777279.586579375</v>
      </c>
      <c r="S111" s="487">
        <f t="shared" si="20"/>
        <v>13530.104531255887</v>
      </c>
      <c r="T111" s="487">
        <v>14139.525121881004</v>
      </c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</row>
    <row r="112" spans="1:128" s="2" customFormat="1" ht="12.75" customHeight="1" x14ac:dyDescent="0.2">
      <c r="A112" s="410">
        <f t="shared" si="21"/>
        <v>5</v>
      </c>
      <c r="B112" s="360" t="s">
        <v>648</v>
      </c>
      <c r="C112" s="361" t="s">
        <v>649</v>
      </c>
      <c r="D112" s="361" t="s">
        <v>174</v>
      </c>
      <c r="E112" s="361" t="s">
        <v>61</v>
      </c>
      <c r="F112" s="361"/>
      <c r="G112" s="417" t="s">
        <v>113</v>
      </c>
      <c r="H112" s="360" t="s">
        <v>1155</v>
      </c>
      <c r="I112" s="393">
        <v>5</v>
      </c>
      <c r="J112" s="85">
        <v>4</v>
      </c>
      <c r="K112" s="336">
        <v>4260.8</v>
      </c>
      <c r="L112" s="336">
        <v>4025.8</v>
      </c>
      <c r="M112" s="336">
        <v>0</v>
      </c>
      <c r="N112" s="393">
        <v>67</v>
      </c>
      <c r="O112" s="438">
        <v>61411825.19256869</v>
      </c>
      <c r="P112" s="438">
        <v>0</v>
      </c>
      <c r="Q112" s="438">
        <v>0</v>
      </c>
      <c r="R112" s="438">
        <f t="shared" si="19"/>
        <v>61411825.19256869</v>
      </c>
      <c r="S112" s="487">
        <f t="shared" si="20"/>
        <v>15254.56435803286</v>
      </c>
      <c r="T112" s="487">
        <v>15886.361645193518</v>
      </c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</row>
    <row r="113" spans="1:76" s="2" customFormat="1" ht="12.75" customHeight="1" x14ac:dyDescent="0.2">
      <c r="A113" s="410">
        <f t="shared" si="21"/>
        <v>6</v>
      </c>
      <c r="B113" s="360" t="s">
        <v>646</v>
      </c>
      <c r="C113" s="361" t="s">
        <v>647</v>
      </c>
      <c r="D113" s="361" t="s">
        <v>174</v>
      </c>
      <c r="E113" s="361" t="s">
        <v>62</v>
      </c>
      <c r="F113" s="361"/>
      <c r="G113" s="417" t="s">
        <v>113</v>
      </c>
      <c r="H113" s="360" t="s">
        <v>1100</v>
      </c>
      <c r="I113" s="393">
        <v>5</v>
      </c>
      <c r="J113" s="85">
        <v>4</v>
      </c>
      <c r="K113" s="336">
        <v>4189.3999999999996</v>
      </c>
      <c r="L113" s="336">
        <v>3951.4</v>
      </c>
      <c r="M113" s="336">
        <v>0</v>
      </c>
      <c r="N113" s="393">
        <v>69</v>
      </c>
      <c r="O113" s="438">
        <v>51203615.142941222</v>
      </c>
      <c r="P113" s="438">
        <v>0</v>
      </c>
      <c r="Q113" s="438">
        <v>0</v>
      </c>
      <c r="R113" s="438">
        <f t="shared" si="19"/>
        <v>51203615.142941222</v>
      </c>
      <c r="S113" s="487">
        <f t="shared" si="20"/>
        <v>12958.347710416871</v>
      </c>
      <c r="T113" s="487">
        <v>13544.220664625207</v>
      </c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</row>
    <row r="114" spans="1:76" s="2" customFormat="1" ht="12.75" customHeight="1" x14ac:dyDescent="0.2">
      <c r="A114" s="410">
        <f t="shared" si="21"/>
        <v>7</v>
      </c>
      <c r="B114" s="360" t="s">
        <v>640</v>
      </c>
      <c r="C114" s="361" t="s">
        <v>641</v>
      </c>
      <c r="D114" s="361" t="s">
        <v>174</v>
      </c>
      <c r="E114" s="361" t="s">
        <v>62</v>
      </c>
      <c r="F114" s="361"/>
      <c r="G114" s="417" t="s">
        <v>113</v>
      </c>
      <c r="H114" s="360" t="s">
        <v>1101</v>
      </c>
      <c r="I114" s="393">
        <v>5</v>
      </c>
      <c r="J114" s="85">
        <v>4</v>
      </c>
      <c r="K114" s="336">
        <v>3513.3</v>
      </c>
      <c r="L114" s="336">
        <v>3268.5</v>
      </c>
      <c r="M114" s="336">
        <v>0</v>
      </c>
      <c r="N114" s="393">
        <v>80</v>
      </c>
      <c r="O114" s="438">
        <v>42365959.626684494</v>
      </c>
      <c r="P114" s="438">
        <v>0</v>
      </c>
      <c r="Q114" s="438">
        <v>0</v>
      </c>
      <c r="R114" s="438">
        <f t="shared" si="19"/>
        <v>42365959.626684494</v>
      </c>
      <c r="S114" s="487">
        <f t="shared" si="20"/>
        <v>12961.896780383813</v>
      </c>
      <c r="T114" s="487">
        <v>13547.84071599149</v>
      </c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</row>
    <row r="115" spans="1:76" s="2" customFormat="1" ht="12.75" customHeight="1" x14ac:dyDescent="0.2">
      <c r="A115" s="410">
        <f t="shared" si="21"/>
        <v>8</v>
      </c>
      <c r="B115" s="360" t="s">
        <v>628</v>
      </c>
      <c r="C115" s="361" t="s">
        <v>629</v>
      </c>
      <c r="D115" s="361" t="s">
        <v>174</v>
      </c>
      <c r="E115" s="361" t="s">
        <v>62</v>
      </c>
      <c r="F115" s="361"/>
      <c r="G115" s="417" t="s">
        <v>113</v>
      </c>
      <c r="H115" s="360" t="s">
        <v>1101</v>
      </c>
      <c r="I115" s="393">
        <v>5</v>
      </c>
      <c r="J115" s="85">
        <v>3</v>
      </c>
      <c r="K115" s="336">
        <v>2705.9</v>
      </c>
      <c r="L115" s="336">
        <v>2515.6</v>
      </c>
      <c r="M115" s="336">
        <v>0</v>
      </c>
      <c r="N115" s="393">
        <v>59</v>
      </c>
      <c r="O115" s="438">
        <v>32629735.620028336</v>
      </c>
      <c r="P115" s="438">
        <v>0</v>
      </c>
      <c r="Q115" s="438">
        <v>0</v>
      </c>
      <c r="R115" s="438">
        <f t="shared" si="19"/>
        <v>32629735.620028336</v>
      </c>
      <c r="S115" s="487">
        <f t="shared" si="20"/>
        <v>12970.955485780067</v>
      </c>
      <c r="T115" s="487">
        <v>13569.19309549567</v>
      </c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</row>
    <row r="116" spans="1:76" s="3" customFormat="1" ht="12.75" customHeight="1" x14ac:dyDescent="0.2">
      <c r="A116" s="620"/>
      <c r="B116" s="620"/>
      <c r="C116" s="125"/>
      <c r="D116" s="125"/>
      <c r="E116" s="125"/>
      <c r="F116" s="125"/>
      <c r="G116" s="125"/>
      <c r="H116" s="128"/>
      <c r="I116" s="125"/>
      <c r="J116" s="130"/>
      <c r="K116" s="132"/>
      <c r="L116" s="132"/>
      <c r="M116" s="132"/>
      <c r="N116" s="132"/>
      <c r="O116" s="735"/>
      <c r="P116" s="735"/>
      <c r="Q116" s="735"/>
      <c r="R116" s="735"/>
      <c r="S116" s="736"/>
      <c r="T116" s="740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</row>
    <row r="117" spans="1:76" s="2" customFormat="1" ht="12.75" customHeight="1" x14ac:dyDescent="0.2">
      <c r="A117" s="361">
        <v>1</v>
      </c>
      <c r="B117" s="422" t="s">
        <v>1007</v>
      </c>
      <c r="C117" s="423" t="s">
        <v>1008</v>
      </c>
      <c r="D117" s="423" t="s">
        <v>172</v>
      </c>
      <c r="E117" s="423" t="s">
        <v>49</v>
      </c>
      <c r="F117" s="424"/>
      <c r="G117" s="413" t="s">
        <v>113</v>
      </c>
      <c r="H117" s="411" t="s">
        <v>1101</v>
      </c>
      <c r="I117" s="335">
        <v>5</v>
      </c>
      <c r="J117" s="124">
        <v>3</v>
      </c>
      <c r="K117" s="341">
        <v>3220.8</v>
      </c>
      <c r="L117" s="341">
        <v>3037.2</v>
      </c>
      <c r="M117" s="339">
        <v>0</v>
      </c>
      <c r="N117" s="124">
        <v>64</v>
      </c>
      <c r="O117" s="438">
        <v>38838779.143718272</v>
      </c>
      <c r="P117" s="438">
        <v>0</v>
      </c>
      <c r="Q117" s="438">
        <v>0</v>
      </c>
      <c r="R117" s="438">
        <f t="shared" ref="R117:R123" si="22">O117</f>
        <v>38838779.143718272</v>
      </c>
      <c r="S117" s="487">
        <f t="shared" ref="S117:S123" si="23">O117/L117</f>
        <v>12787.692329684669</v>
      </c>
      <c r="T117" s="487">
        <v>13382.264676278361</v>
      </c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</row>
    <row r="118" spans="1:76" s="36" customFormat="1" ht="12.75" customHeight="1" x14ac:dyDescent="0.2">
      <c r="A118" s="361">
        <f t="shared" ref="A118:A123" si="24">A117+1</f>
        <v>2</v>
      </c>
      <c r="B118" s="422" t="s">
        <v>1011</v>
      </c>
      <c r="C118" s="423" t="s">
        <v>1012</v>
      </c>
      <c r="D118" s="423" t="s">
        <v>172</v>
      </c>
      <c r="E118" s="423" t="s">
        <v>49</v>
      </c>
      <c r="F118" s="424"/>
      <c r="G118" s="413" t="s">
        <v>113</v>
      </c>
      <c r="H118" s="411" t="s">
        <v>1100</v>
      </c>
      <c r="I118" s="335">
        <v>5</v>
      </c>
      <c r="J118" s="124">
        <v>2</v>
      </c>
      <c r="K118" s="341">
        <v>1708.7</v>
      </c>
      <c r="L118" s="341">
        <v>1586.7</v>
      </c>
      <c r="M118" s="339">
        <v>0</v>
      </c>
      <c r="N118" s="124">
        <v>40</v>
      </c>
      <c r="O118" s="438">
        <v>20884044.778427381</v>
      </c>
      <c r="P118" s="438">
        <v>0</v>
      </c>
      <c r="Q118" s="438">
        <v>0</v>
      </c>
      <c r="R118" s="438">
        <f t="shared" si="22"/>
        <v>20884044.778427381</v>
      </c>
      <c r="S118" s="487">
        <f t="shared" si="23"/>
        <v>13161.936584374727</v>
      </c>
      <c r="T118" s="487">
        <v>13785.133316062222</v>
      </c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</row>
    <row r="119" spans="1:76" s="36" customFormat="1" ht="12.75" customHeight="1" x14ac:dyDescent="0.2">
      <c r="A119" s="361">
        <f t="shared" si="24"/>
        <v>3</v>
      </c>
      <c r="B119" s="422" t="s">
        <v>1001</v>
      </c>
      <c r="C119" s="423" t="s">
        <v>1002</v>
      </c>
      <c r="D119" s="423" t="s">
        <v>172</v>
      </c>
      <c r="E119" s="423" t="s">
        <v>49</v>
      </c>
      <c r="F119" s="424"/>
      <c r="G119" s="413" t="s">
        <v>113</v>
      </c>
      <c r="H119" s="411" t="s">
        <v>1101</v>
      </c>
      <c r="I119" s="335">
        <v>5</v>
      </c>
      <c r="J119" s="124">
        <v>4</v>
      </c>
      <c r="K119" s="341">
        <v>4231.7</v>
      </c>
      <c r="L119" s="341">
        <v>3921</v>
      </c>
      <c r="M119" s="339">
        <v>0</v>
      </c>
      <c r="N119" s="124">
        <v>92</v>
      </c>
      <c r="O119" s="438">
        <v>51028956.06758339</v>
      </c>
      <c r="P119" s="438">
        <v>0</v>
      </c>
      <c r="Q119" s="438">
        <v>0</v>
      </c>
      <c r="R119" s="438">
        <f t="shared" si="22"/>
        <v>51028956.06758339</v>
      </c>
      <c r="S119" s="487">
        <f t="shared" si="23"/>
        <v>13014.270866509409</v>
      </c>
      <c r="T119" s="487">
        <v>13601.262283839596</v>
      </c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</row>
    <row r="120" spans="1:76" s="36" customFormat="1" ht="12.75" customHeight="1" x14ac:dyDescent="0.2">
      <c r="A120" s="361">
        <f t="shared" si="24"/>
        <v>4</v>
      </c>
      <c r="B120" s="422" t="s">
        <v>999</v>
      </c>
      <c r="C120" s="423" t="s">
        <v>1000</v>
      </c>
      <c r="D120" s="423" t="s">
        <v>172</v>
      </c>
      <c r="E120" s="423" t="s">
        <v>49</v>
      </c>
      <c r="F120" s="424"/>
      <c r="G120" s="413" t="s">
        <v>113</v>
      </c>
      <c r="H120" s="411" t="s">
        <v>1101</v>
      </c>
      <c r="I120" s="335">
        <v>5</v>
      </c>
      <c r="J120" s="124">
        <v>2</v>
      </c>
      <c r="K120" s="341">
        <v>1759.5</v>
      </c>
      <c r="L120" s="341">
        <v>1636.6</v>
      </c>
      <c r="M120" s="339">
        <v>0</v>
      </c>
      <c r="N120" s="124">
        <v>40</v>
      </c>
      <c r="O120" s="438">
        <v>21217347.212919861</v>
      </c>
      <c r="P120" s="438">
        <v>0</v>
      </c>
      <c r="Q120" s="438">
        <v>0</v>
      </c>
      <c r="R120" s="438">
        <f t="shared" si="22"/>
        <v>21217347.212919861</v>
      </c>
      <c r="S120" s="487">
        <f t="shared" si="23"/>
        <v>12964.284011316058</v>
      </c>
      <c r="T120" s="487">
        <v>13583.527691542382</v>
      </c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</row>
    <row r="121" spans="1:76" s="36" customFormat="1" ht="12.75" customHeight="1" x14ac:dyDescent="0.2">
      <c r="A121" s="361">
        <f t="shared" si="24"/>
        <v>5</v>
      </c>
      <c r="B121" s="422" t="s">
        <v>1015</v>
      </c>
      <c r="C121" s="423" t="s">
        <v>1016</v>
      </c>
      <c r="D121" s="423" t="s">
        <v>172</v>
      </c>
      <c r="E121" s="423" t="s">
        <v>62</v>
      </c>
      <c r="F121" s="424"/>
      <c r="G121" s="413" t="s">
        <v>113</v>
      </c>
      <c r="H121" s="411" t="s">
        <v>1101</v>
      </c>
      <c r="I121" s="335">
        <v>4</v>
      </c>
      <c r="J121" s="124">
        <v>3</v>
      </c>
      <c r="K121" s="341">
        <v>2218.5</v>
      </c>
      <c r="L121" s="341">
        <v>2070.5</v>
      </c>
      <c r="M121" s="339">
        <v>0</v>
      </c>
      <c r="N121" s="124">
        <v>47</v>
      </c>
      <c r="O121" s="438">
        <v>38707993.171074711</v>
      </c>
      <c r="P121" s="438">
        <v>0</v>
      </c>
      <c r="Q121" s="438">
        <v>0</v>
      </c>
      <c r="R121" s="438">
        <f t="shared" si="22"/>
        <v>38707993.171074711</v>
      </c>
      <c r="S121" s="487">
        <f t="shared" si="23"/>
        <v>18694.997909236761</v>
      </c>
      <c r="T121" s="487">
        <v>19323.661227421497</v>
      </c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</row>
    <row r="122" spans="1:76" s="36" customFormat="1" ht="12.75" customHeight="1" x14ac:dyDescent="0.2">
      <c r="A122" s="361">
        <f t="shared" si="24"/>
        <v>6</v>
      </c>
      <c r="B122" s="422" t="s">
        <v>1013</v>
      </c>
      <c r="C122" s="423" t="s">
        <v>1014</v>
      </c>
      <c r="D122" s="423" t="s">
        <v>172</v>
      </c>
      <c r="E122" s="423" t="s">
        <v>49</v>
      </c>
      <c r="F122" s="424"/>
      <c r="G122" s="413" t="s">
        <v>113</v>
      </c>
      <c r="H122" s="411" t="s">
        <v>1100</v>
      </c>
      <c r="I122" s="335">
        <v>5</v>
      </c>
      <c r="J122" s="124">
        <v>5</v>
      </c>
      <c r="K122" s="341">
        <v>4451.6000000000004</v>
      </c>
      <c r="L122" s="341">
        <v>4144.1000000000004</v>
      </c>
      <c r="M122" s="339">
        <v>0</v>
      </c>
      <c r="N122" s="124">
        <v>91</v>
      </c>
      <c r="O122" s="438">
        <v>54408271.630858146</v>
      </c>
      <c r="P122" s="438">
        <v>0</v>
      </c>
      <c r="Q122" s="438">
        <v>0</v>
      </c>
      <c r="R122" s="438">
        <f t="shared" si="22"/>
        <v>54408271.630858146</v>
      </c>
      <c r="S122" s="487">
        <f t="shared" si="23"/>
        <v>13129.092355603905</v>
      </c>
      <c r="T122" s="487">
        <v>13729.880702715984</v>
      </c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</row>
    <row r="123" spans="1:76" s="36" customFormat="1" ht="12.75" customHeight="1" x14ac:dyDescent="0.2">
      <c r="A123" s="361">
        <f t="shared" si="24"/>
        <v>7</v>
      </c>
      <c r="B123" s="422" t="s">
        <v>995</v>
      </c>
      <c r="C123" s="423" t="s">
        <v>996</v>
      </c>
      <c r="D123" s="423" t="s">
        <v>172</v>
      </c>
      <c r="E123" s="423" t="s">
        <v>62</v>
      </c>
      <c r="F123" s="424"/>
      <c r="G123" s="413" t="s">
        <v>113</v>
      </c>
      <c r="H123" s="411" t="s">
        <v>1100</v>
      </c>
      <c r="I123" s="335">
        <v>5</v>
      </c>
      <c r="J123" s="124">
        <v>2</v>
      </c>
      <c r="K123" s="341">
        <v>3882.9</v>
      </c>
      <c r="L123" s="341">
        <v>3463.2</v>
      </c>
      <c r="M123" s="339">
        <v>0</v>
      </c>
      <c r="N123" s="124">
        <v>64</v>
      </c>
      <c r="O123" s="438">
        <v>46817397.612012766</v>
      </c>
      <c r="P123" s="438">
        <v>0</v>
      </c>
      <c r="Q123" s="438">
        <v>0</v>
      </c>
      <c r="R123" s="438">
        <f t="shared" si="22"/>
        <v>46817397.612012766</v>
      </c>
      <c r="S123" s="487">
        <f t="shared" si="23"/>
        <v>13518.537079005766</v>
      </c>
      <c r="T123" s="487">
        <v>14148.865820585881</v>
      </c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</row>
    <row r="124" spans="1:76" s="5" customFormat="1" ht="13.35" customHeight="1" x14ac:dyDescent="0.2">
      <c r="A124" s="619" t="s">
        <v>1803</v>
      </c>
      <c r="B124" s="619"/>
      <c r="C124" s="251"/>
      <c r="D124" s="251"/>
      <c r="E124" s="546">
        <v>16</v>
      </c>
      <c r="F124" s="546"/>
      <c r="G124" s="546"/>
      <c r="H124" s="546"/>
      <c r="I124" s="546"/>
      <c r="J124" s="546"/>
      <c r="K124" s="547">
        <f>SUM(K106:K123)</f>
        <v>46722.400000000001</v>
      </c>
      <c r="L124" s="547">
        <f t="shared" ref="L124:O124" si="25">SUM(L106:L123)</f>
        <v>42710.7</v>
      </c>
      <c r="M124" s="547">
        <f t="shared" si="25"/>
        <v>0</v>
      </c>
      <c r="N124" s="547">
        <f t="shared" si="25"/>
        <v>953</v>
      </c>
      <c r="O124" s="743">
        <f t="shared" si="25"/>
        <v>580603039.048612</v>
      </c>
      <c r="P124" s="744"/>
      <c r="Q124" s="744"/>
      <c r="R124" s="745">
        <f>SUM(R106:R123)</f>
        <v>580603039.048612</v>
      </c>
      <c r="S124" s="738"/>
      <c r="T124" s="739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</row>
    <row r="125" spans="1:76" s="2" customFormat="1" ht="13.35" customHeight="1" x14ac:dyDescent="0.2">
      <c r="A125" s="389"/>
      <c r="B125" s="87" t="s">
        <v>72</v>
      </c>
      <c r="C125" s="116"/>
      <c r="D125" s="116"/>
      <c r="E125" s="133"/>
      <c r="F125" s="389"/>
      <c r="G125" s="389"/>
      <c r="H125" s="88"/>
      <c r="I125" s="389"/>
      <c r="J125" s="91"/>
      <c r="K125" s="29"/>
      <c r="L125" s="29"/>
      <c r="M125" s="390"/>
      <c r="N125" s="95"/>
      <c r="O125" s="438"/>
      <c r="P125" s="438"/>
      <c r="Q125" s="438"/>
      <c r="R125" s="733"/>
      <c r="S125" s="487"/>
      <c r="T125" s="536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</row>
    <row r="126" spans="1:76" s="7" customFormat="1" ht="12.75" customHeight="1" x14ac:dyDescent="0.2">
      <c r="A126" s="410">
        <v>1</v>
      </c>
      <c r="B126" s="411" t="s">
        <v>1017</v>
      </c>
      <c r="C126" s="410" t="s">
        <v>1018</v>
      </c>
      <c r="D126" s="410" t="s">
        <v>172</v>
      </c>
      <c r="E126" s="420" t="s">
        <v>57</v>
      </c>
      <c r="F126" s="413"/>
      <c r="G126" s="413" t="s">
        <v>113</v>
      </c>
      <c r="H126" s="411" t="s">
        <v>1165</v>
      </c>
      <c r="I126" s="390">
        <v>2</v>
      </c>
      <c r="J126" s="95">
        <v>1</v>
      </c>
      <c r="K126" s="339">
        <v>424</v>
      </c>
      <c r="L126" s="339">
        <v>386</v>
      </c>
      <c r="M126" s="339">
        <v>0</v>
      </c>
      <c r="N126" s="95">
        <v>9</v>
      </c>
      <c r="O126" s="438">
        <v>6175685.8918675678</v>
      </c>
      <c r="P126" s="438">
        <v>0</v>
      </c>
      <c r="Q126" s="438">
        <v>0</v>
      </c>
      <c r="R126" s="438">
        <f>O126</f>
        <v>6175685.8918675678</v>
      </c>
      <c r="S126" s="487">
        <f>O126/L126</f>
        <v>15999.186248361575</v>
      </c>
      <c r="T126" s="487">
        <v>17007.786253328806</v>
      </c>
    </row>
    <row r="127" spans="1:76" s="5" customFormat="1" ht="13.35" customHeight="1" x14ac:dyDescent="0.2">
      <c r="A127" s="619" t="s">
        <v>1805</v>
      </c>
      <c r="B127" s="619"/>
      <c r="C127" s="529"/>
      <c r="D127" s="529"/>
      <c r="E127" s="542">
        <v>1</v>
      </c>
      <c r="F127" s="542"/>
      <c r="G127" s="542"/>
      <c r="H127" s="542"/>
      <c r="I127" s="542"/>
      <c r="J127" s="542"/>
      <c r="K127" s="545">
        <f t="shared" ref="K127:O127" si="26">SUM(K126)</f>
        <v>424</v>
      </c>
      <c r="L127" s="545">
        <f t="shared" si="26"/>
        <v>386</v>
      </c>
      <c r="M127" s="545">
        <f t="shared" si="26"/>
        <v>0</v>
      </c>
      <c r="N127" s="545">
        <f t="shared" si="26"/>
        <v>9</v>
      </c>
      <c r="O127" s="738">
        <f t="shared" si="26"/>
        <v>6175685.8918675678</v>
      </c>
      <c r="P127" s="746"/>
      <c r="Q127" s="746"/>
      <c r="R127" s="731">
        <f t="shared" ref="R127" si="27">SUM(R126)</f>
        <v>6175685.8918675678</v>
      </c>
      <c r="S127" s="738"/>
      <c r="T127" s="739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</row>
    <row r="128" spans="1:76" s="2" customFormat="1" ht="13.35" customHeight="1" x14ac:dyDescent="0.2">
      <c r="A128" s="389"/>
      <c r="B128" s="87" t="s">
        <v>75</v>
      </c>
      <c r="C128" s="116"/>
      <c r="D128" s="116"/>
      <c r="E128" s="133"/>
      <c r="F128" s="389"/>
      <c r="G128" s="389"/>
      <c r="H128" s="88"/>
      <c r="I128" s="389"/>
      <c r="J128" s="91"/>
      <c r="K128" s="29"/>
      <c r="L128" s="29"/>
      <c r="M128" s="390"/>
      <c r="N128" s="95"/>
      <c r="O128" s="438"/>
      <c r="P128" s="438"/>
      <c r="Q128" s="438"/>
      <c r="R128" s="733"/>
      <c r="S128" s="487"/>
      <c r="T128" s="536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</row>
    <row r="129" spans="1:76" s="2" customFormat="1" ht="12.75" customHeight="1" x14ac:dyDescent="0.2">
      <c r="A129" s="410">
        <v>1</v>
      </c>
      <c r="B129" s="411" t="s">
        <v>686</v>
      </c>
      <c r="C129" s="410" t="s">
        <v>687</v>
      </c>
      <c r="D129" s="410" t="s">
        <v>174</v>
      </c>
      <c r="E129" s="410" t="s">
        <v>135</v>
      </c>
      <c r="F129" s="413"/>
      <c r="G129" s="413" t="s">
        <v>113</v>
      </c>
      <c r="H129" s="411" t="s">
        <v>1129</v>
      </c>
      <c r="I129" s="390">
        <v>5</v>
      </c>
      <c r="J129" s="95">
        <v>5</v>
      </c>
      <c r="K129" s="339">
        <v>4011.34</v>
      </c>
      <c r="L129" s="339">
        <v>3648.84</v>
      </c>
      <c r="M129" s="339">
        <v>0</v>
      </c>
      <c r="N129" s="390">
        <v>75</v>
      </c>
      <c r="O129" s="438">
        <v>48371692.849715248</v>
      </c>
      <c r="P129" s="438">
        <v>0</v>
      </c>
      <c r="Q129" s="438">
        <v>0</v>
      </c>
      <c r="R129" s="438">
        <f>O129</f>
        <v>48371692.849715248</v>
      </c>
      <c r="S129" s="487">
        <f>O129/L129</f>
        <v>13256.731687252728</v>
      </c>
      <c r="T129" s="487">
        <v>13860.072820997784</v>
      </c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</row>
    <row r="130" spans="1:76" s="5" customFormat="1" ht="13.35" customHeight="1" x14ac:dyDescent="0.2">
      <c r="A130" s="619" t="s">
        <v>1189</v>
      </c>
      <c r="B130" s="619"/>
      <c r="C130" s="529"/>
      <c r="D130" s="529"/>
      <c r="E130" s="546">
        <v>1</v>
      </c>
      <c r="F130" s="546"/>
      <c r="G130" s="546"/>
      <c r="H130" s="546"/>
      <c r="I130" s="546"/>
      <c r="J130" s="546"/>
      <c r="K130" s="545">
        <f t="shared" ref="K130" si="28">SUM(K129)</f>
        <v>4011.34</v>
      </c>
      <c r="L130" s="545">
        <f t="shared" ref="L130" si="29">SUM(L129)</f>
        <v>3648.84</v>
      </c>
      <c r="M130" s="545">
        <f t="shared" ref="M130" si="30">SUM(M129)</f>
        <v>0</v>
      </c>
      <c r="N130" s="545">
        <f t="shared" ref="N130" si="31">SUM(N129)</f>
        <v>75</v>
      </c>
      <c r="O130" s="738">
        <f t="shared" ref="O130" si="32">SUM(O129)</f>
        <v>48371692.849715248</v>
      </c>
      <c r="P130" s="744"/>
      <c r="Q130" s="744"/>
      <c r="R130" s="731">
        <f t="shared" ref="R130" si="33">SUM(R129)</f>
        <v>48371692.849715248</v>
      </c>
      <c r="S130" s="738"/>
      <c r="T130" s="739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</row>
    <row r="131" spans="1:76" s="2" customFormat="1" ht="13.35" customHeight="1" x14ac:dyDescent="0.2">
      <c r="A131" s="389"/>
      <c r="B131" s="87" t="s">
        <v>77</v>
      </c>
      <c r="C131" s="389"/>
      <c r="D131" s="389"/>
      <c r="E131" s="133"/>
      <c r="F131" s="389"/>
      <c r="G131" s="389"/>
      <c r="H131" s="88"/>
      <c r="I131" s="389"/>
      <c r="J131" s="91"/>
      <c r="K131" s="29"/>
      <c r="L131" s="29"/>
      <c r="M131" s="390"/>
      <c r="N131" s="95"/>
      <c r="O131" s="438"/>
      <c r="P131" s="438"/>
      <c r="Q131" s="438"/>
      <c r="R131" s="733"/>
      <c r="S131" s="487"/>
      <c r="T131" s="536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</row>
    <row r="132" spans="1:76" s="2" customFormat="1" ht="12.75" customHeight="1" x14ac:dyDescent="0.2">
      <c r="A132" s="410">
        <v>1</v>
      </c>
      <c r="B132" s="425" t="s">
        <v>383</v>
      </c>
      <c r="C132" s="361" t="s">
        <v>384</v>
      </c>
      <c r="D132" s="361" t="s">
        <v>168</v>
      </c>
      <c r="E132" s="420" t="s">
        <v>117</v>
      </c>
      <c r="F132" s="361" t="s">
        <v>1815</v>
      </c>
      <c r="G132" s="417" t="s">
        <v>113</v>
      </c>
      <c r="H132" s="360" t="s">
        <v>1101</v>
      </c>
      <c r="I132" s="393">
        <v>5</v>
      </c>
      <c r="J132" s="85">
        <v>3</v>
      </c>
      <c r="K132" s="336">
        <v>2798.2</v>
      </c>
      <c r="L132" s="336">
        <v>2619.9</v>
      </c>
      <c r="M132" s="336">
        <v>0</v>
      </c>
      <c r="N132" s="85">
        <v>48</v>
      </c>
      <c r="O132" s="438">
        <v>31848664.077717051</v>
      </c>
      <c r="P132" s="438">
        <v>0</v>
      </c>
      <c r="Q132" s="438">
        <v>0</v>
      </c>
      <c r="R132" s="438">
        <f>O132</f>
        <v>31848664.077717051</v>
      </c>
      <c r="S132" s="487">
        <f>O132/L132</f>
        <v>12156.442641977575</v>
      </c>
      <c r="T132" s="487">
        <v>13475.81310178364</v>
      </c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</row>
    <row r="133" spans="1:76" s="2" customFormat="1" ht="12.75" customHeight="1" x14ac:dyDescent="0.2">
      <c r="A133" s="410">
        <v>2</v>
      </c>
      <c r="B133" s="425" t="s">
        <v>375</v>
      </c>
      <c r="C133" s="361" t="s">
        <v>376</v>
      </c>
      <c r="D133" s="361" t="s">
        <v>168</v>
      </c>
      <c r="E133" s="420" t="s">
        <v>121</v>
      </c>
      <c r="F133" s="417"/>
      <c r="G133" s="417" t="s">
        <v>113</v>
      </c>
      <c r="H133" s="418" t="s">
        <v>1100</v>
      </c>
      <c r="I133" s="393">
        <v>2</v>
      </c>
      <c r="J133" s="85">
        <v>3</v>
      </c>
      <c r="K133" s="336">
        <v>1022.8</v>
      </c>
      <c r="L133" s="336">
        <v>945.3</v>
      </c>
      <c r="M133" s="336">
        <v>0</v>
      </c>
      <c r="N133" s="393">
        <v>22</v>
      </c>
      <c r="O133" s="438">
        <v>18569615.406701569</v>
      </c>
      <c r="P133" s="438">
        <v>0</v>
      </c>
      <c r="Q133" s="438">
        <v>0</v>
      </c>
      <c r="R133" s="438">
        <f>O133</f>
        <v>18569615.406701569</v>
      </c>
      <c r="S133" s="487">
        <f>O133/L133</f>
        <v>19644.150435524774</v>
      </c>
      <c r="T133" s="487">
        <v>20640.134964235269</v>
      </c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</row>
    <row r="134" spans="1:76" s="3" customFormat="1" ht="12.75" customHeight="1" x14ac:dyDescent="0.2">
      <c r="A134" s="622"/>
      <c r="B134" s="623"/>
      <c r="C134" s="261"/>
      <c r="D134" s="261"/>
      <c r="E134" s="125"/>
      <c r="F134" s="125"/>
      <c r="G134" s="125"/>
      <c r="H134" s="128"/>
      <c r="I134" s="125"/>
      <c r="J134" s="130"/>
      <c r="K134" s="132"/>
      <c r="L134" s="132"/>
      <c r="M134" s="132"/>
      <c r="N134" s="132"/>
      <c r="O134" s="735"/>
      <c r="P134" s="735"/>
      <c r="Q134" s="735"/>
      <c r="R134" s="735"/>
      <c r="S134" s="736"/>
      <c r="T134" s="740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</row>
    <row r="135" spans="1:76" s="2" customFormat="1" ht="12.75" customHeight="1" x14ac:dyDescent="0.2">
      <c r="A135" s="410">
        <v>1</v>
      </c>
      <c r="B135" s="425" t="s">
        <v>699</v>
      </c>
      <c r="C135" s="361" t="s">
        <v>700</v>
      </c>
      <c r="D135" s="361" t="s">
        <v>174</v>
      </c>
      <c r="E135" s="361" t="s">
        <v>137</v>
      </c>
      <c r="F135" s="417"/>
      <c r="G135" s="417" t="s">
        <v>113</v>
      </c>
      <c r="H135" s="360" t="s">
        <v>1100</v>
      </c>
      <c r="I135" s="393">
        <v>2</v>
      </c>
      <c r="J135" s="85">
        <v>2</v>
      </c>
      <c r="K135" s="336">
        <v>658.9</v>
      </c>
      <c r="L135" s="336">
        <v>578.1</v>
      </c>
      <c r="M135" s="336">
        <v>0</v>
      </c>
      <c r="N135" s="85">
        <v>12</v>
      </c>
      <c r="O135" s="438">
        <v>11962768.470351648</v>
      </c>
      <c r="P135" s="438">
        <v>0</v>
      </c>
      <c r="Q135" s="438">
        <v>0</v>
      </c>
      <c r="R135" s="438">
        <f>O135</f>
        <v>11962768.470351648</v>
      </c>
      <c r="S135" s="487">
        <f>O135/L135</f>
        <v>20693.251116332205</v>
      </c>
      <c r="T135" s="487">
        <v>21798.500698658852</v>
      </c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</row>
    <row r="136" spans="1:76" s="2" customFormat="1" ht="12.75" customHeight="1" x14ac:dyDescent="0.2">
      <c r="A136" s="410">
        <v>2</v>
      </c>
      <c r="B136" s="425" t="s">
        <v>695</v>
      </c>
      <c r="C136" s="361" t="s">
        <v>696</v>
      </c>
      <c r="D136" s="361" t="s">
        <v>174</v>
      </c>
      <c r="E136" s="361" t="s">
        <v>134</v>
      </c>
      <c r="F136" s="417"/>
      <c r="G136" s="417" t="s">
        <v>113</v>
      </c>
      <c r="H136" s="418" t="s">
        <v>1100</v>
      </c>
      <c r="I136" s="393">
        <v>2</v>
      </c>
      <c r="J136" s="85">
        <v>3</v>
      </c>
      <c r="K136" s="336">
        <v>1049.0999999999999</v>
      </c>
      <c r="L136" s="336">
        <v>960.5</v>
      </c>
      <c r="M136" s="336">
        <v>0</v>
      </c>
      <c r="N136" s="85">
        <v>20</v>
      </c>
      <c r="O136" s="438">
        <v>19047109.428207487</v>
      </c>
      <c r="P136" s="438">
        <v>0</v>
      </c>
      <c r="Q136" s="438">
        <v>0</v>
      </c>
      <c r="R136" s="438">
        <f>O136</f>
        <v>19047109.428207487</v>
      </c>
      <c r="S136" s="487">
        <f>O136/L136</f>
        <v>19830.410648836529</v>
      </c>
      <c r="T136" s="487">
        <v>20830.12038181326</v>
      </c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</row>
    <row r="137" spans="1:76" s="2" customFormat="1" ht="12.75" customHeight="1" x14ac:dyDescent="0.2">
      <c r="A137" s="410">
        <v>3</v>
      </c>
      <c r="B137" s="425" t="s">
        <v>703</v>
      </c>
      <c r="C137" s="361" t="s">
        <v>704</v>
      </c>
      <c r="D137" s="361" t="s">
        <v>174</v>
      </c>
      <c r="E137" s="361" t="s">
        <v>118</v>
      </c>
      <c r="F137" s="417"/>
      <c r="G137" s="417" t="s">
        <v>113</v>
      </c>
      <c r="H137" s="360" t="s">
        <v>1103</v>
      </c>
      <c r="I137" s="393">
        <v>2</v>
      </c>
      <c r="J137" s="85">
        <v>2</v>
      </c>
      <c r="K137" s="336">
        <v>509.9</v>
      </c>
      <c r="L137" s="336">
        <v>436.4</v>
      </c>
      <c r="M137" s="336">
        <v>0</v>
      </c>
      <c r="N137" s="85">
        <v>8</v>
      </c>
      <c r="O137" s="438">
        <v>7146527.4388512606</v>
      </c>
      <c r="P137" s="438">
        <v>0</v>
      </c>
      <c r="Q137" s="438">
        <v>0</v>
      </c>
      <c r="R137" s="438">
        <f>O137</f>
        <v>7146527.4388512606</v>
      </c>
      <c r="S137" s="487">
        <f>O137/L137</f>
        <v>16376.094039530846</v>
      </c>
      <c r="T137" s="487">
        <v>17395.000480321462</v>
      </c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</row>
    <row r="138" spans="1:76" s="3" customFormat="1" ht="12.75" customHeight="1" x14ac:dyDescent="0.2">
      <c r="A138" s="620"/>
      <c r="B138" s="620"/>
      <c r="C138" s="261"/>
      <c r="D138" s="261"/>
      <c r="E138" s="125"/>
      <c r="F138" s="125"/>
      <c r="G138" s="125"/>
      <c r="H138" s="128"/>
      <c r="I138" s="125"/>
      <c r="J138" s="130"/>
      <c r="K138" s="132"/>
      <c r="L138" s="132"/>
      <c r="M138" s="132"/>
      <c r="N138" s="132"/>
      <c r="O138" s="735"/>
      <c r="P138" s="735"/>
      <c r="Q138" s="735"/>
      <c r="R138" s="735"/>
      <c r="S138" s="736"/>
      <c r="T138" s="740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</row>
    <row r="139" spans="1:76" s="2" customFormat="1" ht="12.75" customHeight="1" x14ac:dyDescent="0.2">
      <c r="A139" s="410">
        <v>1</v>
      </c>
      <c r="B139" s="411" t="s">
        <v>1045</v>
      </c>
      <c r="C139" s="410" t="s">
        <v>1046</v>
      </c>
      <c r="D139" s="410" t="s">
        <v>172</v>
      </c>
      <c r="E139" s="421" t="s">
        <v>111</v>
      </c>
      <c r="F139" s="413"/>
      <c r="G139" s="413" t="s">
        <v>113</v>
      </c>
      <c r="H139" s="411" t="s">
        <v>1100</v>
      </c>
      <c r="I139" s="390">
        <v>2</v>
      </c>
      <c r="J139" s="95">
        <v>3</v>
      </c>
      <c r="K139" s="339">
        <v>1096.3</v>
      </c>
      <c r="L139" s="339">
        <v>1012.5</v>
      </c>
      <c r="M139" s="339">
        <v>0</v>
      </c>
      <c r="N139" s="95">
        <v>18</v>
      </c>
      <c r="O139" s="438">
        <v>19904056.873647764</v>
      </c>
      <c r="P139" s="438">
        <v>0</v>
      </c>
      <c r="Q139" s="438">
        <v>0</v>
      </c>
      <c r="R139" s="438">
        <f>O139</f>
        <v>19904056.873647764</v>
      </c>
      <c r="S139" s="487">
        <f>O139/L139</f>
        <v>19658.327776442235</v>
      </c>
      <c r="T139" s="487">
        <v>20654.59585197108</v>
      </c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</row>
    <row r="140" spans="1:76" s="2" customFormat="1" ht="12.75" customHeight="1" x14ac:dyDescent="0.2">
      <c r="A140" s="410">
        <v>2</v>
      </c>
      <c r="B140" s="411" t="s">
        <v>1047</v>
      </c>
      <c r="C140" s="410" t="s">
        <v>1048</v>
      </c>
      <c r="D140" s="410" t="s">
        <v>172</v>
      </c>
      <c r="E140" s="421" t="s">
        <v>44</v>
      </c>
      <c r="F140" s="413"/>
      <c r="G140" s="413" t="s">
        <v>113</v>
      </c>
      <c r="H140" s="411" t="s">
        <v>1176</v>
      </c>
      <c r="I140" s="390">
        <v>3</v>
      </c>
      <c r="J140" s="95">
        <v>2</v>
      </c>
      <c r="K140" s="339">
        <v>835.4</v>
      </c>
      <c r="L140" s="339">
        <v>762.2</v>
      </c>
      <c r="M140" s="339">
        <v>0</v>
      </c>
      <c r="N140" s="95">
        <v>24</v>
      </c>
      <c r="O140" s="438">
        <v>14575910.52292802</v>
      </c>
      <c r="P140" s="438">
        <v>0</v>
      </c>
      <c r="Q140" s="438">
        <v>0</v>
      </c>
      <c r="R140" s="438">
        <f>O140</f>
        <v>14575910.52292802</v>
      </c>
      <c r="S140" s="487">
        <f>O140/L140</f>
        <v>19123.47221585938</v>
      </c>
      <c r="T140" s="487">
        <v>20062.898380176568</v>
      </c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</row>
    <row r="141" spans="1:76" s="2" customFormat="1" ht="12.75" customHeight="1" x14ac:dyDescent="0.2">
      <c r="A141" s="410">
        <v>3</v>
      </c>
      <c r="B141" s="411" t="s">
        <v>1055</v>
      </c>
      <c r="C141" s="410" t="s">
        <v>1056</v>
      </c>
      <c r="D141" s="410" t="s">
        <v>172</v>
      </c>
      <c r="E141" s="421" t="s">
        <v>119</v>
      </c>
      <c r="F141" s="413"/>
      <c r="G141" s="413" t="s">
        <v>113</v>
      </c>
      <c r="H141" s="411" t="s">
        <v>1176</v>
      </c>
      <c r="I141" s="390">
        <v>5</v>
      </c>
      <c r="J141" s="95">
        <v>4</v>
      </c>
      <c r="K141" s="339">
        <v>4245.8999999999996</v>
      </c>
      <c r="L141" s="339">
        <v>3432.2</v>
      </c>
      <c r="M141" s="339">
        <v>0</v>
      </c>
      <c r="N141" s="95">
        <v>70</v>
      </c>
      <c r="O141" s="438">
        <v>51200190.1286368</v>
      </c>
      <c r="P141" s="438">
        <v>0</v>
      </c>
      <c r="Q141" s="438">
        <v>0</v>
      </c>
      <c r="R141" s="438">
        <f>O141</f>
        <v>51200190.1286368</v>
      </c>
      <c r="S141" s="487">
        <f>O141/L141</f>
        <v>14917.600993134667</v>
      </c>
      <c r="T141" s="487">
        <v>15542.659012997361</v>
      </c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</row>
    <row r="142" spans="1:76" s="2" customFormat="1" ht="12.75" customHeight="1" x14ac:dyDescent="0.2">
      <c r="A142" s="410">
        <v>4</v>
      </c>
      <c r="B142" s="411" t="s">
        <v>1049</v>
      </c>
      <c r="C142" s="410" t="s">
        <v>1050</v>
      </c>
      <c r="D142" s="410" t="s">
        <v>172</v>
      </c>
      <c r="E142" s="421" t="s">
        <v>117</v>
      </c>
      <c r="F142" s="413"/>
      <c r="G142" s="413" t="s">
        <v>113</v>
      </c>
      <c r="H142" s="411" t="s">
        <v>1176</v>
      </c>
      <c r="I142" s="390">
        <v>5</v>
      </c>
      <c r="J142" s="95">
        <v>4</v>
      </c>
      <c r="K142" s="339">
        <v>3648.9</v>
      </c>
      <c r="L142" s="339">
        <v>3229.1</v>
      </c>
      <c r="M142" s="339">
        <v>0</v>
      </c>
      <c r="N142" s="95">
        <v>84</v>
      </c>
      <c r="O142" s="438">
        <v>44001124.322377548</v>
      </c>
      <c r="P142" s="438">
        <v>0</v>
      </c>
      <c r="Q142" s="438">
        <v>0</v>
      </c>
      <c r="R142" s="438">
        <f>O142</f>
        <v>44001124.322377548</v>
      </c>
      <c r="S142" s="487">
        <f>O142/L142</f>
        <v>13626.435948833281</v>
      </c>
      <c r="T142" s="487">
        <v>14225.670667809945</v>
      </c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</row>
    <row r="143" spans="1:76" s="5" customFormat="1" ht="13.35" customHeight="1" x14ac:dyDescent="0.2">
      <c r="A143" s="619" t="s">
        <v>1191</v>
      </c>
      <c r="B143" s="619"/>
      <c r="C143" s="254"/>
      <c r="D143" s="254"/>
      <c r="E143" s="546">
        <v>9</v>
      </c>
      <c r="F143" s="546"/>
      <c r="G143" s="546"/>
      <c r="H143" s="546"/>
      <c r="I143" s="546"/>
      <c r="J143" s="546"/>
      <c r="K143" s="547">
        <f>SUM(K132:K142)</f>
        <v>15865.4</v>
      </c>
      <c r="L143" s="547">
        <f t="shared" ref="L143:O143" si="34">SUM(L132:L142)</f>
        <v>13976.199999999999</v>
      </c>
      <c r="M143" s="547">
        <f t="shared" si="34"/>
        <v>0</v>
      </c>
      <c r="N143" s="547">
        <f t="shared" si="34"/>
        <v>306</v>
      </c>
      <c r="O143" s="743">
        <f t="shared" si="34"/>
        <v>218255966.66941917</v>
      </c>
      <c r="P143" s="744"/>
      <c r="Q143" s="744"/>
      <c r="R143" s="745">
        <f>SUM(R132:R142)</f>
        <v>218255966.66941917</v>
      </c>
      <c r="S143" s="738"/>
      <c r="T143" s="739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</row>
    <row r="144" spans="1:76" s="2" customFormat="1" ht="12.75" customHeight="1" x14ac:dyDescent="0.2">
      <c r="A144" s="389"/>
      <c r="B144" s="87" t="s">
        <v>78</v>
      </c>
      <c r="C144" s="389"/>
      <c r="D144" s="389"/>
      <c r="E144" s="133"/>
      <c r="F144" s="389"/>
      <c r="G144" s="389"/>
      <c r="H144" s="88"/>
      <c r="I144" s="389"/>
      <c r="J144" s="91"/>
      <c r="K144" s="29"/>
      <c r="L144" s="29"/>
      <c r="M144" s="390"/>
      <c r="N144" s="95"/>
      <c r="O144" s="438"/>
      <c r="P144" s="438"/>
      <c r="Q144" s="438"/>
      <c r="R144" s="733"/>
      <c r="S144" s="487"/>
      <c r="T144" s="536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</row>
    <row r="145" spans="1:79" s="2" customFormat="1" ht="12.75" customHeight="1" x14ac:dyDescent="0.2">
      <c r="A145" s="432">
        <v>1</v>
      </c>
      <c r="B145" s="442" t="s">
        <v>1548</v>
      </c>
      <c r="C145" s="432" t="s">
        <v>1549</v>
      </c>
      <c r="D145" s="432" t="s">
        <v>175</v>
      </c>
      <c r="E145" s="441" t="s">
        <v>120</v>
      </c>
      <c r="F145" s="432"/>
      <c r="G145" s="48" t="s">
        <v>113</v>
      </c>
      <c r="H145" s="433" t="s">
        <v>104</v>
      </c>
      <c r="I145" s="432">
        <v>5</v>
      </c>
      <c r="J145" s="441">
        <v>6</v>
      </c>
      <c r="K145" s="438">
        <v>6559</v>
      </c>
      <c r="L145" s="438">
        <v>5044.8</v>
      </c>
      <c r="M145" s="435">
        <v>4420.7</v>
      </c>
      <c r="N145" s="436">
        <v>95</v>
      </c>
      <c r="O145" s="438">
        <v>100072085.32611945</v>
      </c>
      <c r="P145" s="438">
        <v>0</v>
      </c>
      <c r="Q145" s="438">
        <v>0</v>
      </c>
      <c r="R145" s="438">
        <f>O145</f>
        <v>100072085.32611945</v>
      </c>
      <c r="S145" s="487">
        <f>O145/L145</f>
        <v>19836.680408761389</v>
      </c>
      <c r="T145" s="487">
        <v>33399.479999999996</v>
      </c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</row>
    <row r="146" spans="1:79" s="2" customFormat="1" ht="12.6" customHeight="1" x14ac:dyDescent="0.2">
      <c r="A146" s="468">
        <v>2</v>
      </c>
      <c r="B146" s="80" t="s">
        <v>1747</v>
      </c>
      <c r="C146" s="468" t="s">
        <v>1748</v>
      </c>
      <c r="D146" s="468" t="s">
        <v>175</v>
      </c>
      <c r="E146" s="468" t="s">
        <v>117</v>
      </c>
      <c r="F146" s="98" t="s">
        <v>1813</v>
      </c>
      <c r="G146" s="48" t="s">
        <v>113</v>
      </c>
      <c r="H146" s="80" t="s">
        <v>1176</v>
      </c>
      <c r="I146" s="468">
        <v>5</v>
      </c>
      <c r="J146" s="79">
        <v>4</v>
      </c>
      <c r="K146" s="45">
        <v>3290</v>
      </c>
      <c r="L146" s="45">
        <v>2121.8000000000002</v>
      </c>
      <c r="M146" s="45">
        <v>0</v>
      </c>
      <c r="N146" s="85">
        <v>80</v>
      </c>
      <c r="O146" s="438">
        <v>18171073.0993312</v>
      </c>
      <c r="P146" s="438">
        <v>0</v>
      </c>
      <c r="Q146" s="438">
        <v>0</v>
      </c>
      <c r="R146" s="438">
        <f t="shared" ref="R146" si="35">O146</f>
        <v>18171073.0993312</v>
      </c>
      <c r="S146" s="487">
        <f t="shared" ref="S146" si="36">R146/L146</f>
        <v>8563.989583999999</v>
      </c>
      <c r="T146" s="487">
        <v>22170.720000000001</v>
      </c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</row>
    <row r="147" spans="1:79" s="3" customFormat="1" ht="12.75" customHeight="1" x14ac:dyDescent="0.2">
      <c r="A147" s="621"/>
      <c r="B147" s="621"/>
      <c r="C147" s="538"/>
      <c r="D147" s="538"/>
      <c r="E147" s="537"/>
      <c r="F147" s="537"/>
      <c r="G147" s="537"/>
      <c r="H147" s="538"/>
      <c r="I147" s="537"/>
      <c r="J147" s="539"/>
      <c r="K147" s="540"/>
      <c r="L147" s="540"/>
      <c r="M147" s="540"/>
      <c r="N147" s="540"/>
      <c r="O147" s="735"/>
      <c r="P147" s="735"/>
      <c r="Q147" s="735"/>
      <c r="R147" s="735"/>
      <c r="S147" s="736"/>
      <c r="T147" s="740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</row>
    <row r="148" spans="1:79" s="2" customFormat="1" ht="12.75" customHeight="1" x14ac:dyDescent="0.2">
      <c r="A148" s="410">
        <v>1</v>
      </c>
      <c r="B148" s="360" t="s">
        <v>393</v>
      </c>
      <c r="C148" s="361" t="s">
        <v>394</v>
      </c>
      <c r="D148" s="361" t="s">
        <v>168</v>
      </c>
      <c r="E148" s="361" t="s">
        <v>117</v>
      </c>
      <c r="F148" s="361" t="s">
        <v>1814</v>
      </c>
      <c r="G148" s="417" t="s">
        <v>113</v>
      </c>
      <c r="H148" s="418" t="s">
        <v>1101</v>
      </c>
      <c r="I148" s="393">
        <v>5</v>
      </c>
      <c r="J148" s="85">
        <v>3</v>
      </c>
      <c r="K148" s="336">
        <v>2579.8000000000002</v>
      </c>
      <c r="L148" s="336">
        <v>1648.9</v>
      </c>
      <c r="M148" s="336">
        <v>0</v>
      </c>
      <c r="N148" s="393">
        <v>60</v>
      </c>
      <c r="O148" s="438">
        <v>25219249.948289346</v>
      </c>
      <c r="P148" s="438">
        <v>0</v>
      </c>
      <c r="Q148" s="438">
        <v>0</v>
      </c>
      <c r="R148" s="438">
        <f>O148</f>
        <v>25219249.948289346</v>
      </c>
      <c r="S148" s="487">
        <f>O148/L148</f>
        <v>15294.590301588541</v>
      </c>
      <c r="T148" s="487">
        <v>19582.745664404087</v>
      </c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</row>
    <row r="149" spans="1:79" s="3" customFormat="1" ht="12.75" customHeight="1" x14ac:dyDescent="0.2">
      <c r="A149" s="620"/>
      <c r="B149" s="620"/>
      <c r="C149" s="261"/>
      <c r="D149" s="261"/>
      <c r="E149" s="125"/>
      <c r="F149" s="125"/>
      <c r="G149" s="125"/>
      <c r="H149" s="263"/>
      <c r="I149" s="125"/>
      <c r="J149" s="130"/>
      <c r="K149" s="132"/>
      <c r="L149" s="132"/>
      <c r="M149" s="132"/>
      <c r="N149" s="132"/>
      <c r="O149" s="735"/>
      <c r="P149" s="735"/>
      <c r="Q149" s="735"/>
      <c r="R149" s="735"/>
      <c r="S149" s="736"/>
      <c r="T149" s="740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</row>
    <row r="150" spans="1:79" s="2" customFormat="1" ht="12.75" customHeight="1" x14ac:dyDescent="0.2">
      <c r="A150" s="410">
        <v>1</v>
      </c>
      <c r="B150" s="360" t="s">
        <v>711</v>
      </c>
      <c r="C150" s="361" t="s">
        <v>712</v>
      </c>
      <c r="D150" s="361" t="s">
        <v>174</v>
      </c>
      <c r="E150" s="361" t="s">
        <v>49</v>
      </c>
      <c r="F150" s="361"/>
      <c r="G150" s="417" t="s">
        <v>113</v>
      </c>
      <c r="H150" s="418" t="s">
        <v>1101</v>
      </c>
      <c r="I150" s="393">
        <v>5</v>
      </c>
      <c r="J150" s="85">
        <v>2</v>
      </c>
      <c r="K150" s="336">
        <v>1648.7</v>
      </c>
      <c r="L150" s="336">
        <v>1574.1</v>
      </c>
      <c r="M150" s="336">
        <v>0</v>
      </c>
      <c r="N150" s="85">
        <v>29</v>
      </c>
      <c r="O150" s="438">
        <v>19881239.187235568</v>
      </c>
      <c r="P150" s="438">
        <v>0</v>
      </c>
      <c r="Q150" s="438">
        <v>0</v>
      </c>
      <c r="R150" s="438">
        <f>O150</f>
        <v>19881239.187235568</v>
      </c>
      <c r="S150" s="487">
        <f>O150/L150</f>
        <v>12630.226279928575</v>
      </c>
      <c r="T150" s="487">
        <v>13242.788805527145</v>
      </c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</row>
    <row r="151" spans="1:79" s="5" customFormat="1" ht="13.35" customHeight="1" x14ac:dyDescent="0.2">
      <c r="A151" s="619" t="s">
        <v>1806</v>
      </c>
      <c r="B151" s="619"/>
      <c r="C151" s="529"/>
      <c r="D151" s="529"/>
      <c r="E151" s="546">
        <v>4</v>
      </c>
      <c r="F151" s="546"/>
      <c r="G151" s="546"/>
      <c r="H151" s="546"/>
      <c r="I151" s="546"/>
      <c r="J151" s="546"/>
      <c r="K151" s="547">
        <f>SUM(K145:K150)</f>
        <v>14077.5</v>
      </c>
      <c r="L151" s="547">
        <f t="shared" ref="L151:O151" si="37">SUM(L145:L150)</f>
        <v>10389.6</v>
      </c>
      <c r="M151" s="547">
        <f t="shared" si="37"/>
        <v>4420.7</v>
      </c>
      <c r="N151" s="547">
        <f t="shared" si="37"/>
        <v>264</v>
      </c>
      <c r="O151" s="745">
        <f t="shared" si="37"/>
        <v>163343647.56097555</v>
      </c>
      <c r="P151" s="744"/>
      <c r="Q151" s="744"/>
      <c r="R151" s="745">
        <f>SUM(R145:R150)</f>
        <v>163343647.56097555</v>
      </c>
      <c r="S151" s="738"/>
      <c r="T151" s="739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</row>
    <row r="152" spans="1:79" s="2" customFormat="1" ht="13.35" customHeight="1" x14ac:dyDescent="0.2">
      <c r="A152" s="389"/>
      <c r="B152" s="87" t="s">
        <v>82</v>
      </c>
      <c r="C152" s="116"/>
      <c r="D152" s="116"/>
      <c r="E152" s="133"/>
      <c r="F152" s="389"/>
      <c r="G152" s="389"/>
      <c r="H152" s="88"/>
      <c r="I152" s="389"/>
      <c r="J152" s="91"/>
      <c r="K152" s="29"/>
      <c r="L152" s="29"/>
      <c r="M152" s="390"/>
      <c r="N152" s="95"/>
      <c r="O152" s="438"/>
      <c r="P152" s="438"/>
      <c r="Q152" s="438"/>
      <c r="R152" s="733"/>
      <c r="S152" s="487"/>
      <c r="T152" s="536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</row>
    <row r="153" spans="1:79" s="2" customFormat="1" ht="12.75" customHeight="1" x14ac:dyDescent="0.2">
      <c r="A153" s="410">
        <v>1</v>
      </c>
      <c r="B153" s="411" t="s">
        <v>411</v>
      </c>
      <c r="C153" s="410" t="s">
        <v>412</v>
      </c>
      <c r="D153" s="410" t="s">
        <v>168</v>
      </c>
      <c r="E153" s="410" t="s">
        <v>402</v>
      </c>
      <c r="F153" s="413"/>
      <c r="G153" s="413" t="s">
        <v>113</v>
      </c>
      <c r="H153" s="411" t="s">
        <v>1100</v>
      </c>
      <c r="I153" s="390">
        <v>5</v>
      </c>
      <c r="J153" s="95">
        <v>4</v>
      </c>
      <c r="K153" s="339">
        <v>3421.5</v>
      </c>
      <c r="L153" s="339">
        <v>3085</v>
      </c>
      <c r="M153" s="339">
        <v>0</v>
      </c>
      <c r="N153" s="390">
        <v>71</v>
      </c>
      <c r="O153" s="438">
        <v>41818200.508801587</v>
      </c>
      <c r="P153" s="438">
        <v>0</v>
      </c>
      <c r="Q153" s="438">
        <v>0</v>
      </c>
      <c r="R153" s="438">
        <f>O153</f>
        <v>41818200.508801587</v>
      </c>
      <c r="S153" s="487">
        <f>O153/L153</f>
        <v>13555.332417763886</v>
      </c>
      <c r="T153" s="487">
        <v>14153.145066119163</v>
      </c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</row>
    <row r="154" spans="1:79" s="3" customFormat="1" ht="12.75" customHeight="1" x14ac:dyDescent="0.2">
      <c r="A154" s="620"/>
      <c r="B154" s="620"/>
      <c r="C154" s="128"/>
      <c r="D154" s="128"/>
      <c r="E154" s="125"/>
      <c r="F154" s="125"/>
      <c r="G154" s="125"/>
      <c r="H154" s="128"/>
      <c r="I154" s="125"/>
      <c r="J154" s="130"/>
      <c r="K154" s="132"/>
      <c r="L154" s="132"/>
      <c r="M154" s="132"/>
      <c r="N154" s="132"/>
      <c r="O154" s="735"/>
      <c r="P154" s="735"/>
      <c r="Q154" s="735"/>
      <c r="R154" s="735"/>
      <c r="S154" s="736"/>
      <c r="T154" s="740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</row>
    <row r="155" spans="1:79" s="2" customFormat="1" ht="12.75" customHeight="1" x14ac:dyDescent="0.2">
      <c r="A155" s="426">
        <v>1</v>
      </c>
      <c r="B155" s="427" t="s">
        <v>1067</v>
      </c>
      <c r="C155" s="426" t="s">
        <v>1068</v>
      </c>
      <c r="D155" s="426" t="s">
        <v>172</v>
      </c>
      <c r="E155" s="426" t="s">
        <v>402</v>
      </c>
      <c r="F155" s="410"/>
      <c r="G155" s="413" t="s">
        <v>113</v>
      </c>
      <c r="H155" s="411" t="s">
        <v>1100</v>
      </c>
      <c r="I155" s="390">
        <v>5</v>
      </c>
      <c r="J155" s="95">
        <v>4</v>
      </c>
      <c r="K155" s="340">
        <v>4087.7</v>
      </c>
      <c r="L155" s="340">
        <v>3479.9</v>
      </c>
      <c r="M155" s="339">
        <v>0</v>
      </c>
      <c r="N155" s="390">
        <v>72</v>
      </c>
      <c r="O155" s="438">
        <v>49960619.090991743</v>
      </c>
      <c r="P155" s="438">
        <v>0</v>
      </c>
      <c r="Q155" s="438">
        <v>0</v>
      </c>
      <c r="R155" s="438">
        <f>O155</f>
        <v>49960619.090991743</v>
      </c>
      <c r="S155" s="487">
        <f>O155/L155</f>
        <v>14356.9122937417</v>
      </c>
      <c r="T155" s="493">
        <v>14970.756539616534</v>
      </c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</row>
    <row r="156" spans="1:79" s="5" customFormat="1" ht="13.35" customHeight="1" x14ac:dyDescent="0.2">
      <c r="A156" s="619" t="s">
        <v>1194</v>
      </c>
      <c r="B156" s="619"/>
      <c r="C156" s="254"/>
      <c r="D156" s="254"/>
      <c r="E156" s="546">
        <v>2</v>
      </c>
      <c r="F156" s="546"/>
      <c r="G156" s="546"/>
      <c r="H156" s="546"/>
      <c r="I156" s="546"/>
      <c r="J156" s="546"/>
      <c r="K156" s="547">
        <f>SUM(K153:K155)</f>
        <v>7509.2</v>
      </c>
      <c r="L156" s="547">
        <f t="shared" ref="L156:O156" si="38">SUM(L153:L155)</f>
        <v>6564.9</v>
      </c>
      <c r="M156" s="547">
        <f t="shared" si="38"/>
        <v>0</v>
      </c>
      <c r="N156" s="547">
        <f t="shared" si="38"/>
        <v>143</v>
      </c>
      <c r="O156" s="743">
        <f t="shared" si="38"/>
        <v>91778819.59979333</v>
      </c>
      <c r="P156" s="744"/>
      <c r="Q156" s="744"/>
      <c r="R156" s="745">
        <f>SUM(R153:R155)</f>
        <v>91778819.59979333</v>
      </c>
      <c r="S156" s="738"/>
      <c r="T156" s="739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</row>
    <row r="157" spans="1:79" s="2" customFormat="1" ht="13.35" customHeight="1" x14ac:dyDescent="0.2">
      <c r="A157" s="389"/>
      <c r="B157" s="87" t="s">
        <v>83</v>
      </c>
      <c r="C157" s="389"/>
      <c r="D157" s="389"/>
      <c r="E157" s="133"/>
      <c r="F157" s="389"/>
      <c r="G157" s="389"/>
      <c r="H157" s="88"/>
      <c r="I157" s="389"/>
      <c r="J157" s="91"/>
      <c r="K157" s="29"/>
      <c r="L157" s="29"/>
      <c r="M157" s="390"/>
      <c r="N157" s="95"/>
      <c r="O157" s="438"/>
      <c r="P157" s="438"/>
      <c r="Q157" s="438"/>
      <c r="R157" s="733"/>
      <c r="S157" s="487"/>
      <c r="T157" s="536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</row>
    <row r="158" spans="1:79" s="2" customFormat="1" ht="12.75" customHeight="1" x14ac:dyDescent="0.2">
      <c r="A158" s="468">
        <v>1</v>
      </c>
      <c r="B158" s="80" t="s">
        <v>1749</v>
      </c>
      <c r="C158" s="468" t="s">
        <v>1750</v>
      </c>
      <c r="D158" s="468" t="s">
        <v>175</v>
      </c>
      <c r="E158" s="471">
        <v>1965</v>
      </c>
      <c r="F158" s="98" t="s">
        <v>1677</v>
      </c>
      <c r="G158" s="48" t="s">
        <v>113</v>
      </c>
      <c r="H158" s="289" t="s">
        <v>104</v>
      </c>
      <c r="I158" s="468">
        <v>5</v>
      </c>
      <c r="J158" s="79">
        <v>3</v>
      </c>
      <c r="K158" s="45">
        <v>3533</v>
      </c>
      <c r="L158" s="45">
        <v>3233.8</v>
      </c>
      <c r="M158" s="45">
        <v>0</v>
      </c>
      <c r="N158" s="471">
        <v>60</v>
      </c>
      <c r="O158" s="438">
        <v>116310312.05210441</v>
      </c>
      <c r="P158" s="438">
        <v>0</v>
      </c>
      <c r="Q158" s="438">
        <v>0</v>
      </c>
      <c r="R158" s="438">
        <f t="shared" ref="R158" si="39">O158</f>
        <v>116310312.05210441</v>
      </c>
      <c r="S158" s="487">
        <f t="shared" ref="S158" si="40">R158/L158</f>
        <v>35967.070335860102</v>
      </c>
      <c r="T158" s="487">
        <v>39218.76</v>
      </c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</row>
    <row r="159" spans="1:79" s="3" customFormat="1" ht="12.75" customHeight="1" x14ac:dyDescent="0.2">
      <c r="A159" s="621"/>
      <c r="B159" s="621"/>
      <c r="C159" s="541"/>
      <c r="D159" s="541"/>
      <c r="E159" s="537"/>
      <c r="F159" s="537"/>
      <c r="G159" s="537"/>
      <c r="H159" s="538"/>
      <c r="I159" s="537"/>
      <c r="J159" s="539"/>
      <c r="K159" s="540"/>
      <c r="L159" s="540"/>
      <c r="M159" s="540"/>
      <c r="N159" s="540"/>
      <c r="O159" s="735"/>
      <c r="P159" s="735"/>
      <c r="Q159" s="735"/>
      <c r="R159" s="735"/>
      <c r="S159" s="736"/>
      <c r="T159" s="740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</row>
    <row r="160" spans="1:79" s="2" customFormat="1" ht="12.75" customHeight="1" x14ac:dyDescent="0.2">
      <c r="A160" s="410">
        <v>1</v>
      </c>
      <c r="B160" s="360" t="s">
        <v>423</v>
      </c>
      <c r="C160" s="361" t="s">
        <v>424</v>
      </c>
      <c r="D160" s="361" t="s">
        <v>168</v>
      </c>
      <c r="E160" s="361" t="s">
        <v>61</v>
      </c>
      <c r="F160" s="361" t="s">
        <v>1677</v>
      </c>
      <c r="G160" s="417" t="s">
        <v>113</v>
      </c>
      <c r="H160" s="360" t="s">
        <v>1100</v>
      </c>
      <c r="I160" s="393">
        <v>4</v>
      </c>
      <c r="J160" s="85">
        <v>3</v>
      </c>
      <c r="K160" s="336">
        <v>2603.3000000000002</v>
      </c>
      <c r="L160" s="336">
        <v>2403</v>
      </c>
      <c r="M160" s="336">
        <v>0</v>
      </c>
      <c r="N160" s="393">
        <v>52</v>
      </c>
      <c r="O160" s="438">
        <v>41858843.917456627</v>
      </c>
      <c r="P160" s="438">
        <v>0</v>
      </c>
      <c r="Q160" s="438">
        <v>0</v>
      </c>
      <c r="R160" s="438">
        <f t="shared" ref="R160:R167" si="41">O160</f>
        <v>41858843.917456627</v>
      </c>
      <c r="S160" s="487">
        <f t="shared" ref="S160:S167" si="42">O160/L160</f>
        <v>17419.410702229143</v>
      </c>
      <c r="T160" s="487">
        <v>22870.506000905745</v>
      </c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</row>
    <row r="161" spans="1:76" s="2" customFormat="1" ht="12.75" customHeight="1" x14ac:dyDescent="0.2">
      <c r="A161" s="410">
        <v>2</v>
      </c>
      <c r="B161" s="360" t="s">
        <v>415</v>
      </c>
      <c r="C161" s="361" t="s">
        <v>416</v>
      </c>
      <c r="D161" s="361" t="s">
        <v>168</v>
      </c>
      <c r="E161" s="428" t="s">
        <v>125</v>
      </c>
      <c r="F161" s="361" t="s">
        <v>1679</v>
      </c>
      <c r="G161" s="417" t="s">
        <v>113</v>
      </c>
      <c r="H161" s="360" t="s">
        <v>1100</v>
      </c>
      <c r="I161" s="393">
        <v>5</v>
      </c>
      <c r="J161" s="85">
        <v>3</v>
      </c>
      <c r="K161" s="336">
        <v>2986.7</v>
      </c>
      <c r="L161" s="336">
        <v>2784.9</v>
      </c>
      <c r="M161" s="336">
        <v>0</v>
      </c>
      <c r="N161" s="393">
        <v>56</v>
      </c>
      <c r="O161" s="438">
        <v>31431119.84147092</v>
      </c>
      <c r="P161" s="438">
        <v>0</v>
      </c>
      <c r="Q161" s="438">
        <v>0</v>
      </c>
      <c r="R161" s="438">
        <f t="shared" si="41"/>
        <v>31431119.84147092</v>
      </c>
      <c r="S161" s="487">
        <f t="shared" si="42"/>
        <v>11286.265159061697</v>
      </c>
      <c r="T161" s="487">
        <v>18285.975179114674</v>
      </c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</row>
    <row r="162" spans="1:76" s="2" customFormat="1" ht="12.75" customHeight="1" x14ac:dyDescent="0.2">
      <c r="A162" s="410">
        <v>3</v>
      </c>
      <c r="B162" s="360" t="s">
        <v>419</v>
      </c>
      <c r="C162" s="361" t="s">
        <v>420</v>
      </c>
      <c r="D162" s="361" t="s">
        <v>168</v>
      </c>
      <c r="E162" s="361" t="s">
        <v>49</v>
      </c>
      <c r="F162" s="361" t="s">
        <v>1817</v>
      </c>
      <c r="G162" s="417" t="s">
        <v>113</v>
      </c>
      <c r="H162" s="360" t="s">
        <v>1100</v>
      </c>
      <c r="I162" s="393">
        <v>5</v>
      </c>
      <c r="J162" s="85">
        <v>4</v>
      </c>
      <c r="K162" s="336">
        <v>3512.6</v>
      </c>
      <c r="L162" s="336">
        <v>3213</v>
      </c>
      <c r="M162" s="336">
        <v>0</v>
      </c>
      <c r="N162" s="393">
        <v>80</v>
      </c>
      <c r="O162" s="438">
        <v>28376024.858760193</v>
      </c>
      <c r="P162" s="438">
        <v>0</v>
      </c>
      <c r="Q162" s="438">
        <v>0</v>
      </c>
      <c r="R162" s="438">
        <f t="shared" si="41"/>
        <v>28376024.858760193</v>
      </c>
      <c r="S162" s="487">
        <f t="shared" si="42"/>
        <v>8831.6292744351667</v>
      </c>
      <c r="T162" s="487">
        <v>18621.672934219874</v>
      </c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</row>
    <row r="163" spans="1:76" s="2" customFormat="1" ht="12.75" customHeight="1" x14ac:dyDescent="0.2">
      <c r="A163" s="410">
        <v>4</v>
      </c>
      <c r="B163" s="360" t="s">
        <v>421</v>
      </c>
      <c r="C163" s="361" t="s">
        <v>422</v>
      </c>
      <c r="D163" s="361" t="s">
        <v>168</v>
      </c>
      <c r="E163" s="361" t="s">
        <v>61</v>
      </c>
      <c r="F163" s="361" t="s">
        <v>1677</v>
      </c>
      <c r="G163" s="417" t="s">
        <v>113</v>
      </c>
      <c r="H163" s="360" t="s">
        <v>1100</v>
      </c>
      <c r="I163" s="393">
        <v>5</v>
      </c>
      <c r="J163" s="85">
        <v>2</v>
      </c>
      <c r="K163" s="336">
        <v>1933.3</v>
      </c>
      <c r="L163" s="336">
        <v>1597.3</v>
      </c>
      <c r="M163" s="336">
        <v>0</v>
      </c>
      <c r="N163" s="393">
        <v>40</v>
      </c>
      <c r="O163" s="438">
        <v>26001937.217012834</v>
      </c>
      <c r="P163" s="438">
        <v>0</v>
      </c>
      <c r="Q163" s="438">
        <v>0</v>
      </c>
      <c r="R163" s="438">
        <f t="shared" si="41"/>
        <v>26001937.217012834</v>
      </c>
      <c r="S163" s="487">
        <f t="shared" si="42"/>
        <v>16278.681034879381</v>
      </c>
      <c r="T163" s="487">
        <v>20614.686060597851</v>
      </c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</row>
    <row r="164" spans="1:76" s="2" customFormat="1" ht="12.75" customHeight="1" x14ac:dyDescent="0.2">
      <c r="A164" s="410">
        <v>5</v>
      </c>
      <c r="B164" s="360" t="s">
        <v>429</v>
      </c>
      <c r="C164" s="361" t="s">
        <v>430</v>
      </c>
      <c r="D164" s="361" t="s">
        <v>168</v>
      </c>
      <c r="E164" s="361" t="s">
        <v>49</v>
      </c>
      <c r="F164" s="361" t="s">
        <v>1677</v>
      </c>
      <c r="G164" s="417" t="s">
        <v>113</v>
      </c>
      <c r="H164" s="360" t="s">
        <v>1101</v>
      </c>
      <c r="I164" s="393">
        <v>5</v>
      </c>
      <c r="J164" s="85">
        <v>6</v>
      </c>
      <c r="K164" s="336">
        <v>5366.7</v>
      </c>
      <c r="L164" s="336">
        <v>4866.7</v>
      </c>
      <c r="M164" s="336">
        <v>0</v>
      </c>
      <c r="N164" s="85">
        <v>118</v>
      </c>
      <c r="O164" s="438">
        <v>76970503.362933755</v>
      </c>
      <c r="P164" s="438">
        <v>0</v>
      </c>
      <c r="Q164" s="438">
        <v>0</v>
      </c>
      <c r="R164" s="438">
        <f t="shared" si="41"/>
        <v>76970503.362933755</v>
      </c>
      <c r="S164" s="487">
        <f t="shared" si="42"/>
        <v>15815.748528352633</v>
      </c>
      <c r="T164" s="487">
        <v>18786.986334153109</v>
      </c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</row>
    <row r="165" spans="1:76" s="2" customFormat="1" ht="12.75" customHeight="1" x14ac:dyDescent="0.2">
      <c r="A165" s="410">
        <v>6</v>
      </c>
      <c r="B165" s="360" t="s">
        <v>427</v>
      </c>
      <c r="C165" s="361" t="s">
        <v>428</v>
      </c>
      <c r="D165" s="361" t="s">
        <v>168</v>
      </c>
      <c r="E165" s="361" t="s">
        <v>126</v>
      </c>
      <c r="F165" s="361" t="s">
        <v>1816</v>
      </c>
      <c r="G165" s="417" t="s">
        <v>113</v>
      </c>
      <c r="H165" s="360" t="s">
        <v>1101</v>
      </c>
      <c r="I165" s="393">
        <v>5</v>
      </c>
      <c r="J165" s="85">
        <v>3</v>
      </c>
      <c r="K165" s="336">
        <v>2800</v>
      </c>
      <c r="L165" s="336">
        <v>2645</v>
      </c>
      <c r="M165" s="336">
        <v>0</v>
      </c>
      <c r="N165" s="393">
        <v>48</v>
      </c>
      <c r="O165" s="438">
        <v>41669207.784230873</v>
      </c>
      <c r="P165" s="438">
        <v>0</v>
      </c>
      <c r="Q165" s="438">
        <v>0</v>
      </c>
      <c r="R165" s="438">
        <f t="shared" si="41"/>
        <v>41669207.784230873</v>
      </c>
      <c r="S165" s="487">
        <f t="shared" si="42"/>
        <v>15753.953793660065</v>
      </c>
      <c r="T165" s="487">
        <v>18049.452291949903</v>
      </c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</row>
    <row r="166" spans="1:76" s="2" customFormat="1" ht="12.75" customHeight="1" x14ac:dyDescent="0.2">
      <c r="A166" s="410">
        <v>7</v>
      </c>
      <c r="B166" s="360" t="s">
        <v>431</v>
      </c>
      <c r="C166" s="361" t="s">
        <v>432</v>
      </c>
      <c r="D166" s="361" t="s">
        <v>168</v>
      </c>
      <c r="E166" s="361" t="s">
        <v>120</v>
      </c>
      <c r="F166" s="361" t="s">
        <v>1677</v>
      </c>
      <c r="G166" s="417" t="s">
        <v>113</v>
      </c>
      <c r="H166" s="360" t="s">
        <v>1100</v>
      </c>
      <c r="I166" s="393">
        <v>5</v>
      </c>
      <c r="J166" s="85">
        <v>4</v>
      </c>
      <c r="K166" s="336">
        <v>3600</v>
      </c>
      <c r="L166" s="336">
        <v>3409.7</v>
      </c>
      <c r="M166" s="336">
        <v>0</v>
      </c>
      <c r="N166" s="85">
        <v>68</v>
      </c>
      <c r="O166" s="438">
        <v>43278832.652284794</v>
      </c>
      <c r="P166" s="438">
        <v>0</v>
      </c>
      <c r="Q166" s="438">
        <v>0</v>
      </c>
      <c r="R166" s="438">
        <f t="shared" si="41"/>
        <v>43278832.652284794</v>
      </c>
      <c r="S166" s="487">
        <f t="shared" si="42"/>
        <v>12692.856454317036</v>
      </c>
      <c r="T166" s="487">
        <v>17995.21852206426</v>
      </c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</row>
    <row r="167" spans="1:76" s="2" customFormat="1" ht="12.75" customHeight="1" x14ac:dyDescent="0.2">
      <c r="A167" s="410">
        <v>8</v>
      </c>
      <c r="B167" s="360" t="s">
        <v>433</v>
      </c>
      <c r="C167" s="361" t="s">
        <v>434</v>
      </c>
      <c r="D167" s="361" t="s">
        <v>168</v>
      </c>
      <c r="E167" s="361" t="s">
        <v>122</v>
      </c>
      <c r="F167" s="361" t="s">
        <v>1677</v>
      </c>
      <c r="G167" s="417" t="s">
        <v>113</v>
      </c>
      <c r="H167" s="360" t="s">
        <v>1100</v>
      </c>
      <c r="I167" s="393">
        <v>9</v>
      </c>
      <c r="J167" s="85">
        <v>3</v>
      </c>
      <c r="K167" s="336">
        <v>7542</v>
      </c>
      <c r="L167" s="336">
        <v>6581.9</v>
      </c>
      <c r="M167" s="336">
        <v>0</v>
      </c>
      <c r="N167" s="85">
        <v>126</v>
      </c>
      <c r="O167" s="438">
        <v>64332647.486214399</v>
      </c>
      <c r="P167" s="438">
        <v>0</v>
      </c>
      <c r="Q167" s="438">
        <v>0</v>
      </c>
      <c r="R167" s="438">
        <f t="shared" si="41"/>
        <v>64332647.486214399</v>
      </c>
      <c r="S167" s="487">
        <f t="shared" si="42"/>
        <v>9774.175767819992</v>
      </c>
      <c r="T167" s="487">
        <v>11753.180048098618</v>
      </c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</row>
    <row r="168" spans="1:76" s="3" customFormat="1" ht="12.75" customHeight="1" x14ac:dyDescent="0.2">
      <c r="A168" s="620"/>
      <c r="B168" s="620"/>
      <c r="C168" s="261"/>
      <c r="D168" s="261"/>
      <c r="E168" s="125"/>
      <c r="F168" s="125"/>
      <c r="G168" s="125"/>
      <c r="H168" s="128"/>
      <c r="I168" s="125"/>
      <c r="J168" s="130"/>
      <c r="K168" s="132"/>
      <c r="L168" s="132"/>
      <c r="M168" s="132"/>
      <c r="N168" s="132"/>
      <c r="O168" s="735"/>
      <c r="P168" s="735"/>
      <c r="Q168" s="735"/>
      <c r="R168" s="735"/>
      <c r="S168" s="736"/>
      <c r="T168" s="740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</row>
    <row r="169" spans="1:76" s="2" customFormat="1" ht="12.75" customHeight="1" x14ac:dyDescent="0.2">
      <c r="A169" s="410">
        <v>1</v>
      </c>
      <c r="B169" s="360" t="s">
        <v>739</v>
      </c>
      <c r="C169" s="361" t="s">
        <v>740</v>
      </c>
      <c r="D169" s="370" t="s">
        <v>174</v>
      </c>
      <c r="E169" s="370" t="s">
        <v>115</v>
      </c>
      <c r="F169" s="417"/>
      <c r="G169" s="417" t="s">
        <v>113</v>
      </c>
      <c r="H169" s="360" t="s">
        <v>1101</v>
      </c>
      <c r="I169" s="393">
        <v>5</v>
      </c>
      <c r="J169" s="85">
        <v>4</v>
      </c>
      <c r="K169" s="336">
        <v>3433.6</v>
      </c>
      <c r="L169" s="336">
        <v>3433.6</v>
      </c>
      <c r="M169" s="336">
        <v>0</v>
      </c>
      <c r="N169" s="393">
        <v>70</v>
      </c>
      <c r="O169" s="438">
        <v>56318525.608320601</v>
      </c>
      <c r="P169" s="438">
        <v>0</v>
      </c>
      <c r="Q169" s="438">
        <v>0</v>
      </c>
      <c r="R169" s="438">
        <f>O169</f>
        <v>56318525.608320601</v>
      </c>
      <c r="S169" s="487">
        <f>O169/L169</f>
        <v>16402.180104939598</v>
      </c>
      <c r="T169" s="487">
        <v>17056.929707038391</v>
      </c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</row>
    <row r="170" spans="1:76" s="2" customFormat="1" ht="12.75" customHeight="1" x14ac:dyDescent="0.2">
      <c r="A170" s="410">
        <v>2</v>
      </c>
      <c r="B170" s="360" t="s">
        <v>751</v>
      </c>
      <c r="C170" s="361" t="s">
        <v>752</v>
      </c>
      <c r="D170" s="370" t="s">
        <v>174</v>
      </c>
      <c r="E170" s="370" t="s">
        <v>120</v>
      </c>
      <c r="F170" s="417"/>
      <c r="G170" s="417" t="s">
        <v>113</v>
      </c>
      <c r="H170" s="360" t="s">
        <v>1100</v>
      </c>
      <c r="I170" s="393">
        <v>5</v>
      </c>
      <c r="J170" s="85">
        <v>6</v>
      </c>
      <c r="K170" s="336">
        <v>5042</v>
      </c>
      <c r="L170" s="336">
        <v>4741</v>
      </c>
      <c r="M170" s="336">
        <v>0</v>
      </c>
      <c r="N170" s="393">
        <v>80</v>
      </c>
      <c r="O170" s="438">
        <v>82721104.976188645</v>
      </c>
      <c r="P170" s="438">
        <v>0</v>
      </c>
      <c r="Q170" s="438">
        <v>0</v>
      </c>
      <c r="R170" s="438">
        <f>O170</f>
        <v>82721104.976188645</v>
      </c>
      <c r="S170" s="487">
        <f>O170/L170</f>
        <v>17448.028891834769</v>
      </c>
      <c r="T170" s="487">
        <v>18134.905269671464</v>
      </c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</row>
    <row r="171" spans="1:76" s="2" customFormat="1" ht="12.75" customHeight="1" x14ac:dyDescent="0.2">
      <c r="A171" s="410">
        <v>3</v>
      </c>
      <c r="B171" s="360" t="s">
        <v>741</v>
      </c>
      <c r="C171" s="361" t="s">
        <v>742</v>
      </c>
      <c r="D171" s="370" t="s">
        <v>174</v>
      </c>
      <c r="E171" s="370" t="s">
        <v>137</v>
      </c>
      <c r="F171" s="417"/>
      <c r="G171" s="417" t="s">
        <v>113</v>
      </c>
      <c r="H171" s="360" t="s">
        <v>1100</v>
      </c>
      <c r="I171" s="393">
        <v>5</v>
      </c>
      <c r="J171" s="85">
        <v>8</v>
      </c>
      <c r="K171" s="336">
        <v>6618.4</v>
      </c>
      <c r="L171" s="336">
        <v>5431</v>
      </c>
      <c r="M171" s="336">
        <v>0</v>
      </c>
      <c r="N171" s="393">
        <v>120</v>
      </c>
      <c r="O171" s="438">
        <v>108584165.24680819</v>
      </c>
      <c r="P171" s="438">
        <v>0</v>
      </c>
      <c r="Q171" s="438">
        <v>0</v>
      </c>
      <c r="R171" s="438">
        <f>O171</f>
        <v>108584165.24680819</v>
      </c>
      <c r="S171" s="487">
        <f>O171/L171</f>
        <v>19993.401813074604</v>
      </c>
      <c r="T171" s="487">
        <v>20762.224249336097</v>
      </c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</row>
    <row r="172" spans="1:76" s="3" customFormat="1" ht="12.75" customHeight="1" x14ac:dyDescent="0.2">
      <c r="A172" s="620"/>
      <c r="B172" s="620"/>
      <c r="C172" s="128"/>
      <c r="D172" s="128"/>
      <c r="E172" s="125"/>
      <c r="F172" s="125"/>
      <c r="G172" s="125"/>
      <c r="H172" s="128"/>
      <c r="I172" s="125"/>
      <c r="J172" s="130"/>
      <c r="K172" s="132"/>
      <c r="L172" s="132"/>
      <c r="M172" s="132"/>
      <c r="N172" s="132"/>
      <c r="O172" s="735"/>
      <c r="P172" s="735"/>
      <c r="Q172" s="735"/>
      <c r="R172" s="735"/>
      <c r="S172" s="736"/>
      <c r="T172" s="740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</row>
    <row r="173" spans="1:76" s="2" customFormat="1" ht="12.75" customHeight="1" x14ac:dyDescent="0.2">
      <c r="A173" s="410">
        <v>1</v>
      </c>
      <c r="B173" s="411" t="s">
        <v>1075</v>
      </c>
      <c r="C173" s="410" t="s">
        <v>1076</v>
      </c>
      <c r="D173" s="410" t="s">
        <v>172</v>
      </c>
      <c r="E173" s="421" t="s">
        <v>127</v>
      </c>
      <c r="F173" s="413"/>
      <c r="G173" s="413" t="s">
        <v>113</v>
      </c>
      <c r="H173" s="411" t="s">
        <v>1101</v>
      </c>
      <c r="I173" s="390">
        <v>5</v>
      </c>
      <c r="J173" s="95">
        <v>2</v>
      </c>
      <c r="K173" s="339">
        <v>2014.4</v>
      </c>
      <c r="L173" s="339">
        <v>1845</v>
      </c>
      <c r="M173" s="339">
        <v>0</v>
      </c>
      <c r="N173" s="390">
        <v>40</v>
      </c>
      <c r="O173" s="438">
        <v>33040551.603390329</v>
      </c>
      <c r="P173" s="438">
        <v>0</v>
      </c>
      <c r="Q173" s="438">
        <v>0</v>
      </c>
      <c r="R173" s="438">
        <f t="shared" ref="R173:R180" si="43">O173</f>
        <v>33040551.603390329</v>
      </c>
      <c r="S173" s="487">
        <f t="shared" ref="S173:S180" si="44">O173/L173</f>
        <v>17908.158050618065</v>
      </c>
      <c r="T173" s="487">
        <v>18626.279211630426</v>
      </c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</row>
    <row r="174" spans="1:76" s="2" customFormat="1" ht="12.75" customHeight="1" x14ac:dyDescent="0.2">
      <c r="A174" s="410">
        <v>2</v>
      </c>
      <c r="B174" s="411" t="s">
        <v>1071</v>
      </c>
      <c r="C174" s="410" t="s">
        <v>1072</v>
      </c>
      <c r="D174" s="410" t="s">
        <v>172</v>
      </c>
      <c r="E174" s="421" t="s">
        <v>115</v>
      </c>
      <c r="F174" s="413"/>
      <c r="G174" s="413" t="s">
        <v>113</v>
      </c>
      <c r="H174" s="411" t="s">
        <v>1100</v>
      </c>
      <c r="I174" s="390">
        <v>5</v>
      </c>
      <c r="J174" s="95">
        <v>4</v>
      </c>
      <c r="K174" s="339">
        <v>3653</v>
      </c>
      <c r="L174" s="339">
        <v>3353.4</v>
      </c>
      <c r="M174" s="339">
        <v>0</v>
      </c>
      <c r="N174" s="390">
        <v>69</v>
      </c>
      <c r="O174" s="438">
        <v>59932605.410158105</v>
      </c>
      <c r="P174" s="438">
        <v>0</v>
      </c>
      <c r="Q174" s="438">
        <v>0</v>
      </c>
      <c r="R174" s="438">
        <f t="shared" si="43"/>
        <v>59932605.410158105</v>
      </c>
      <c r="S174" s="487">
        <f t="shared" si="44"/>
        <v>17872.191033028597</v>
      </c>
      <c r="T174" s="487">
        <v>18556.340853689173</v>
      </c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</row>
    <row r="175" spans="1:76" s="2" customFormat="1" ht="12.75" customHeight="1" x14ac:dyDescent="0.2">
      <c r="A175" s="410">
        <v>3</v>
      </c>
      <c r="B175" s="411" t="s">
        <v>1085</v>
      </c>
      <c r="C175" s="410" t="s">
        <v>1086</v>
      </c>
      <c r="D175" s="410" t="s">
        <v>172</v>
      </c>
      <c r="E175" s="421" t="s">
        <v>49</v>
      </c>
      <c r="F175" s="413"/>
      <c r="G175" s="413" t="s">
        <v>113</v>
      </c>
      <c r="H175" s="411" t="s">
        <v>1101</v>
      </c>
      <c r="I175" s="390">
        <v>5</v>
      </c>
      <c r="J175" s="95">
        <v>4</v>
      </c>
      <c r="K175" s="339">
        <v>3546</v>
      </c>
      <c r="L175" s="339">
        <v>3271</v>
      </c>
      <c r="M175" s="339">
        <v>0</v>
      </c>
      <c r="N175" s="390">
        <v>64</v>
      </c>
      <c r="O175" s="438">
        <v>58162130.652115822</v>
      </c>
      <c r="P175" s="438">
        <v>0</v>
      </c>
      <c r="Q175" s="438">
        <v>0</v>
      </c>
      <c r="R175" s="438">
        <f t="shared" si="43"/>
        <v>58162130.652115822</v>
      </c>
      <c r="S175" s="487">
        <f t="shared" si="44"/>
        <v>17781.146637760874</v>
      </c>
      <c r="T175" s="487">
        <v>18463.47557051609</v>
      </c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</row>
    <row r="176" spans="1:76" s="2" customFormat="1" ht="12.75" customHeight="1" x14ac:dyDescent="0.2">
      <c r="A176" s="410">
        <v>4</v>
      </c>
      <c r="B176" s="411" t="s">
        <v>1083</v>
      </c>
      <c r="C176" s="410" t="s">
        <v>1084</v>
      </c>
      <c r="D176" s="410" t="s">
        <v>172</v>
      </c>
      <c r="E176" s="421" t="s">
        <v>61</v>
      </c>
      <c r="F176" s="413"/>
      <c r="G176" s="413" t="s">
        <v>113</v>
      </c>
      <c r="H176" s="411" t="s">
        <v>1100</v>
      </c>
      <c r="I176" s="390">
        <v>5</v>
      </c>
      <c r="J176" s="95">
        <v>2</v>
      </c>
      <c r="K176" s="339">
        <v>1819</v>
      </c>
      <c r="L176" s="339">
        <v>1615</v>
      </c>
      <c r="M176" s="339">
        <v>0</v>
      </c>
      <c r="N176" s="390">
        <v>40</v>
      </c>
      <c r="O176" s="438">
        <v>29843254.651266795</v>
      </c>
      <c r="P176" s="438">
        <v>0</v>
      </c>
      <c r="Q176" s="438">
        <v>0</v>
      </c>
      <c r="R176" s="438">
        <f t="shared" si="43"/>
        <v>29843254.651266795</v>
      </c>
      <c r="S176" s="487">
        <f t="shared" si="44"/>
        <v>18478.795449700803</v>
      </c>
      <c r="T176" s="487">
        <v>19208.329358694817</v>
      </c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</row>
    <row r="177" spans="1:79" s="2" customFormat="1" ht="12.75" customHeight="1" x14ac:dyDescent="0.2">
      <c r="A177" s="410">
        <v>5</v>
      </c>
      <c r="B177" s="411" t="s">
        <v>1087</v>
      </c>
      <c r="C177" s="410" t="s">
        <v>1088</v>
      </c>
      <c r="D177" s="410" t="s">
        <v>172</v>
      </c>
      <c r="E177" s="421" t="s">
        <v>61</v>
      </c>
      <c r="F177" s="413"/>
      <c r="G177" s="413" t="s">
        <v>113</v>
      </c>
      <c r="H177" s="411" t="s">
        <v>1101</v>
      </c>
      <c r="I177" s="390">
        <v>5</v>
      </c>
      <c r="J177" s="95">
        <v>2</v>
      </c>
      <c r="K177" s="339">
        <v>1805</v>
      </c>
      <c r="L177" s="339">
        <v>1605</v>
      </c>
      <c r="M177" s="339">
        <v>0</v>
      </c>
      <c r="N177" s="390">
        <v>40</v>
      </c>
      <c r="O177" s="438">
        <v>29605935.089415975</v>
      </c>
      <c r="P177" s="438">
        <v>0</v>
      </c>
      <c r="Q177" s="438">
        <v>0</v>
      </c>
      <c r="R177" s="438">
        <f t="shared" si="43"/>
        <v>29605935.089415975</v>
      </c>
      <c r="S177" s="487">
        <f t="shared" si="44"/>
        <v>18446.065476271637</v>
      </c>
      <c r="T177" s="487">
        <v>19174.944785797066</v>
      </c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</row>
    <row r="178" spans="1:79" s="2" customFormat="1" ht="12.75" customHeight="1" x14ac:dyDescent="0.2">
      <c r="A178" s="410">
        <v>6</v>
      </c>
      <c r="B178" s="411" t="s">
        <v>1077</v>
      </c>
      <c r="C178" s="410" t="s">
        <v>1078</v>
      </c>
      <c r="D178" s="410" t="s">
        <v>172</v>
      </c>
      <c r="E178" s="421" t="s">
        <v>60</v>
      </c>
      <c r="F178" s="413"/>
      <c r="G178" s="413" t="s">
        <v>113</v>
      </c>
      <c r="H178" s="411" t="s">
        <v>1101</v>
      </c>
      <c r="I178" s="390">
        <v>4</v>
      </c>
      <c r="J178" s="95">
        <v>2</v>
      </c>
      <c r="K178" s="339">
        <v>1353.92</v>
      </c>
      <c r="L178" s="339">
        <v>1212</v>
      </c>
      <c r="M178" s="339">
        <v>0</v>
      </c>
      <c r="N178" s="390">
        <v>32</v>
      </c>
      <c r="O178" s="438">
        <v>26595859.637995336</v>
      </c>
      <c r="P178" s="438">
        <v>0</v>
      </c>
      <c r="Q178" s="438">
        <v>0</v>
      </c>
      <c r="R178" s="438">
        <f t="shared" si="43"/>
        <v>26595859.637995336</v>
      </c>
      <c r="S178" s="487">
        <f t="shared" si="44"/>
        <v>21943.778579204074</v>
      </c>
      <c r="T178" s="487">
        <v>22856.913350788156</v>
      </c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</row>
    <row r="179" spans="1:79" s="2" customFormat="1" ht="12.75" customHeight="1" x14ac:dyDescent="0.2">
      <c r="A179" s="410">
        <v>7</v>
      </c>
      <c r="B179" s="411" t="s">
        <v>1079</v>
      </c>
      <c r="C179" s="410" t="s">
        <v>1080</v>
      </c>
      <c r="D179" s="410" t="s">
        <v>172</v>
      </c>
      <c r="E179" s="421" t="s">
        <v>61</v>
      </c>
      <c r="F179" s="413"/>
      <c r="G179" s="413" t="s">
        <v>113</v>
      </c>
      <c r="H179" s="411" t="s">
        <v>1100</v>
      </c>
      <c r="I179" s="390">
        <v>4</v>
      </c>
      <c r="J179" s="95">
        <v>3</v>
      </c>
      <c r="K179" s="339">
        <v>2250</v>
      </c>
      <c r="L179" s="339">
        <v>2050</v>
      </c>
      <c r="M179" s="339">
        <v>0</v>
      </c>
      <c r="N179" s="390">
        <v>36</v>
      </c>
      <c r="O179" s="438">
        <v>46049270.241359256</v>
      </c>
      <c r="P179" s="438">
        <v>0</v>
      </c>
      <c r="Q179" s="438">
        <v>0</v>
      </c>
      <c r="R179" s="438">
        <f t="shared" si="43"/>
        <v>46049270.241359256</v>
      </c>
      <c r="S179" s="487">
        <f t="shared" si="44"/>
        <v>22463.058654321587</v>
      </c>
      <c r="T179" s="487">
        <v>23167.083187408018</v>
      </c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</row>
    <row r="180" spans="1:79" s="2" customFormat="1" ht="12.75" customHeight="1" x14ac:dyDescent="0.2">
      <c r="A180" s="410">
        <v>8</v>
      </c>
      <c r="B180" s="411" t="s">
        <v>1073</v>
      </c>
      <c r="C180" s="410" t="s">
        <v>1074</v>
      </c>
      <c r="D180" s="410" t="s">
        <v>172</v>
      </c>
      <c r="E180" s="421" t="s">
        <v>49</v>
      </c>
      <c r="F180" s="413"/>
      <c r="G180" s="413" t="s">
        <v>113</v>
      </c>
      <c r="H180" s="411" t="s">
        <v>1100</v>
      </c>
      <c r="I180" s="390">
        <v>5</v>
      </c>
      <c r="J180" s="95">
        <v>4</v>
      </c>
      <c r="K180" s="339">
        <v>3503</v>
      </c>
      <c r="L180" s="339">
        <v>3270.3</v>
      </c>
      <c r="M180" s="339">
        <v>0</v>
      </c>
      <c r="N180" s="390">
        <v>64</v>
      </c>
      <c r="O180" s="438">
        <v>57471644.333912902</v>
      </c>
      <c r="P180" s="438">
        <v>0</v>
      </c>
      <c r="Q180" s="438">
        <v>0</v>
      </c>
      <c r="R180" s="438">
        <f t="shared" si="43"/>
        <v>57471644.333912902</v>
      </c>
      <c r="S180" s="487">
        <f t="shared" si="44"/>
        <v>17573.81412528297</v>
      </c>
      <c r="T180" s="487">
        <v>18251.996407788632</v>
      </c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</row>
    <row r="181" spans="1:79" s="5" customFormat="1" ht="13.35" customHeight="1" x14ac:dyDescent="0.2">
      <c r="A181" s="619" t="s">
        <v>1807</v>
      </c>
      <c r="B181" s="619"/>
      <c r="C181" s="254"/>
      <c r="D181" s="254"/>
      <c r="E181" s="546">
        <v>20</v>
      </c>
      <c r="F181" s="546"/>
      <c r="G181" s="546"/>
      <c r="H181" s="546"/>
      <c r="I181" s="546"/>
      <c r="J181" s="546"/>
      <c r="K181" s="547">
        <f>SUM(K158:K180)</f>
        <v>68915.92</v>
      </c>
      <c r="L181" s="547">
        <f t="shared" ref="L181:O181" si="45">SUM(L158:L180)</f>
        <v>62562.600000000006</v>
      </c>
      <c r="M181" s="547">
        <f t="shared" si="45"/>
        <v>0</v>
      </c>
      <c r="N181" s="547">
        <f t="shared" si="45"/>
        <v>1303</v>
      </c>
      <c r="O181" s="743">
        <f t="shared" si="45"/>
        <v>1058554476.6234008</v>
      </c>
      <c r="P181" s="744"/>
      <c r="Q181" s="744"/>
      <c r="R181" s="745">
        <f>SUM(R158:R180)</f>
        <v>1058554476.6234008</v>
      </c>
      <c r="S181" s="738"/>
      <c r="T181" s="739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  <c r="BX181" s="12"/>
    </row>
    <row r="182" spans="1:79" s="2" customFormat="1" ht="12.75" customHeight="1" x14ac:dyDescent="0.2">
      <c r="A182" s="389"/>
      <c r="B182" s="87" t="s">
        <v>93</v>
      </c>
      <c r="C182" s="389"/>
      <c r="D182" s="389"/>
      <c r="E182" s="133"/>
      <c r="F182" s="116"/>
      <c r="G182" s="389"/>
      <c r="H182" s="88"/>
      <c r="I182" s="389"/>
      <c r="J182" s="91"/>
      <c r="K182" s="29"/>
      <c r="L182" s="29"/>
      <c r="M182" s="390"/>
      <c r="N182" s="95"/>
      <c r="O182" s="438"/>
      <c r="P182" s="438"/>
      <c r="Q182" s="438"/>
      <c r="R182" s="733"/>
      <c r="S182" s="487"/>
      <c r="T182" s="536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</row>
    <row r="183" spans="1:79" s="2" customFormat="1" ht="12.75" customHeight="1" x14ac:dyDescent="0.2">
      <c r="A183" s="468">
        <v>1</v>
      </c>
      <c r="B183" s="80" t="s">
        <v>1751</v>
      </c>
      <c r="C183" s="468" t="s">
        <v>1752</v>
      </c>
      <c r="D183" s="468" t="s">
        <v>1260</v>
      </c>
      <c r="E183" s="468" t="s">
        <v>109</v>
      </c>
      <c r="F183" s="554" t="s">
        <v>1675</v>
      </c>
      <c r="G183" s="48" t="s">
        <v>113</v>
      </c>
      <c r="H183" s="289" t="s">
        <v>104</v>
      </c>
      <c r="I183" s="468">
        <v>5</v>
      </c>
      <c r="J183" s="79">
        <v>2</v>
      </c>
      <c r="K183" s="45">
        <v>2786.9</v>
      </c>
      <c r="L183" s="45">
        <v>1298.9000000000001</v>
      </c>
      <c r="M183" s="45">
        <v>0</v>
      </c>
      <c r="N183" s="471">
        <v>26</v>
      </c>
      <c r="O183" s="438">
        <v>11815247.8732669</v>
      </c>
      <c r="P183" s="438">
        <v>0</v>
      </c>
      <c r="Q183" s="438">
        <v>0</v>
      </c>
      <c r="R183" s="490">
        <f t="shared" ref="R183" si="46">O183</f>
        <v>11815247.8732669</v>
      </c>
      <c r="S183" s="747">
        <f t="shared" ref="S183" si="47">R183/L183</f>
        <v>9096.3491209999993</v>
      </c>
      <c r="T183" s="487">
        <v>29593.439999999999</v>
      </c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</row>
    <row r="184" spans="1:79" s="3" customFormat="1" ht="12.75" customHeight="1" x14ac:dyDescent="0.2">
      <c r="A184" s="621"/>
      <c r="B184" s="621"/>
      <c r="C184" s="541"/>
      <c r="D184" s="541"/>
      <c r="E184" s="537"/>
      <c r="F184" s="537"/>
      <c r="G184" s="537"/>
      <c r="H184" s="538"/>
      <c r="I184" s="537"/>
      <c r="J184" s="539"/>
      <c r="K184" s="540"/>
      <c r="L184" s="540"/>
      <c r="M184" s="540"/>
      <c r="N184" s="540"/>
      <c r="O184" s="735"/>
      <c r="P184" s="735"/>
      <c r="Q184" s="735"/>
      <c r="R184" s="735"/>
      <c r="S184" s="736"/>
      <c r="T184" s="740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</row>
    <row r="185" spans="1:79" s="2" customFormat="1" ht="12.75" customHeight="1" x14ac:dyDescent="0.2">
      <c r="A185" s="468">
        <v>1</v>
      </c>
      <c r="B185" s="80" t="s">
        <v>1753</v>
      </c>
      <c r="C185" s="468" t="s">
        <v>1754</v>
      </c>
      <c r="D185" s="468" t="s">
        <v>1231</v>
      </c>
      <c r="E185" s="468" t="s">
        <v>109</v>
      </c>
      <c r="F185" s="48"/>
      <c r="G185" s="48" t="s">
        <v>113</v>
      </c>
      <c r="H185" s="289" t="s">
        <v>104</v>
      </c>
      <c r="I185" s="468">
        <v>2</v>
      </c>
      <c r="J185" s="79">
        <v>3</v>
      </c>
      <c r="K185" s="45">
        <v>3123.9</v>
      </c>
      <c r="L185" s="45">
        <v>1725.7</v>
      </c>
      <c r="M185" s="45">
        <v>0</v>
      </c>
      <c r="N185" s="471">
        <v>25</v>
      </c>
      <c r="O185" s="438">
        <v>29730306.312109705</v>
      </c>
      <c r="P185" s="438">
        <v>0</v>
      </c>
      <c r="Q185" s="438">
        <v>0</v>
      </c>
      <c r="R185" s="438">
        <f t="shared" ref="R185:R190" si="48">O185</f>
        <v>29730306.312109705</v>
      </c>
      <c r="S185" s="487">
        <f t="shared" ref="S185" si="49">R185/L185</f>
        <v>17227.969121000002</v>
      </c>
      <c r="T185" s="487">
        <v>29593.439999999999</v>
      </c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</row>
    <row r="186" spans="1:79" s="3" customFormat="1" ht="12.75" customHeight="1" x14ac:dyDescent="0.2">
      <c r="A186" s="621"/>
      <c r="B186" s="621"/>
      <c r="C186" s="541"/>
      <c r="D186" s="541"/>
      <c r="E186" s="537"/>
      <c r="F186" s="537"/>
      <c r="G186" s="537"/>
      <c r="H186" s="538"/>
      <c r="I186" s="537"/>
      <c r="J186" s="539"/>
      <c r="K186" s="540"/>
      <c r="L186" s="540"/>
      <c r="M186" s="540"/>
      <c r="N186" s="540"/>
      <c r="O186" s="735"/>
      <c r="P186" s="735"/>
      <c r="Q186" s="735"/>
      <c r="R186" s="735"/>
      <c r="S186" s="736"/>
      <c r="T186" s="740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</row>
    <row r="187" spans="1:79" s="2" customFormat="1" ht="12.75" customHeight="1" x14ac:dyDescent="0.2">
      <c r="A187" s="468">
        <v>1</v>
      </c>
      <c r="B187" s="80" t="s">
        <v>1755</v>
      </c>
      <c r="C187" s="468" t="s">
        <v>1756</v>
      </c>
      <c r="D187" s="468" t="s">
        <v>175</v>
      </c>
      <c r="E187" s="468" t="s">
        <v>109</v>
      </c>
      <c r="F187" s="98" t="s">
        <v>1677</v>
      </c>
      <c r="G187" s="48" t="s">
        <v>113</v>
      </c>
      <c r="H187" s="289" t="s">
        <v>104</v>
      </c>
      <c r="I187" s="468">
        <v>3</v>
      </c>
      <c r="J187" s="79">
        <v>2</v>
      </c>
      <c r="K187" s="45">
        <v>1178.0999999999999</v>
      </c>
      <c r="L187" s="45">
        <v>841.1</v>
      </c>
      <c r="M187" s="45">
        <v>427.6</v>
      </c>
      <c r="N187" s="85">
        <v>10</v>
      </c>
      <c r="O187" s="438">
        <v>12247654.513021199</v>
      </c>
      <c r="P187" s="438">
        <v>0</v>
      </c>
      <c r="Q187" s="438">
        <v>0</v>
      </c>
      <c r="R187" s="438">
        <f t="shared" si="48"/>
        <v>12247654.513021199</v>
      </c>
      <c r="S187" s="487">
        <f t="shared" ref="S187:S190" si="50">R187/L187</f>
        <v>14561.472491999999</v>
      </c>
      <c r="T187" s="487">
        <v>29534.590000000004</v>
      </c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</row>
    <row r="188" spans="1:79" s="2" customFormat="1" ht="12.75" customHeight="1" x14ac:dyDescent="0.2">
      <c r="A188" s="468">
        <v>2</v>
      </c>
      <c r="B188" s="80" t="s">
        <v>1757</v>
      </c>
      <c r="C188" s="468" t="s">
        <v>1758</v>
      </c>
      <c r="D188" s="468" t="s">
        <v>175</v>
      </c>
      <c r="E188" s="468" t="s">
        <v>115</v>
      </c>
      <c r="F188" s="48"/>
      <c r="G188" s="48" t="s">
        <v>113</v>
      </c>
      <c r="H188" s="80" t="s">
        <v>1176</v>
      </c>
      <c r="I188" s="468">
        <v>2</v>
      </c>
      <c r="J188" s="79">
        <v>2</v>
      </c>
      <c r="K188" s="45">
        <v>535</v>
      </c>
      <c r="L188" s="45">
        <v>304</v>
      </c>
      <c r="M188" s="45">
        <v>0</v>
      </c>
      <c r="N188" s="85">
        <v>12</v>
      </c>
      <c r="O188" s="438">
        <v>11197010.476720002</v>
      </c>
      <c r="P188" s="438">
        <v>0</v>
      </c>
      <c r="Q188" s="438">
        <v>0</v>
      </c>
      <c r="R188" s="438">
        <f t="shared" si="48"/>
        <v>11197010.476720002</v>
      </c>
      <c r="S188" s="487">
        <f t="shared" si="50"/>
        <v>36832.271305000002</v>
      </c>
      <c r="T188" s="487">
        <v>40754.379999999997</v>
      </c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</row>
    <row r="189" spans="1:79" s="2" customFormat="1" ht="12.75" customHeight="1" x14ac:dyDescent="0.2">
      <c r="A189" s="468">
        <v>3</v>
      </c>
      <c r="B189" s="80" t="s">
        <v>1759</v>
      </c>
      <c r="C189" s="468" t="s">
        <v>1760</v>
      </c>
      <c r="D189" s="468" t="s">
        <v>175</v>
      </c>
      <c r="E189" s="468" t="s">
        <v>1464</v>
      </c>
      <c r="F189" s="98" t="s">
        <v>1812</v>
      </c>
      <c r="G189" s="48" t="s">
        <v>113</v>
      </c>
      <c r="H189" s="80" t="s">
        <v>105</v>
      </c>
      <c r="I189" s="468">
        <v>5</v>
      </c>
      <c r="J189" s="79">
        <v>2</v>
      </c>
      <c r="K189" s="45">
        <v>2114.8000000000002</v>
      </c>
      <c r="L189" s="45">
        <v>1352.2</v>
      </c>
      <c r="M189" s="45">
        <v>0</v>
      </c>
      <c r="N189" s="85">
        <v>40</v>
      </c>
      <c r="O189" s="438">
        <v>18370911.050953202</v>
      </c>
      <c r="P189" s="438">
        <v>0</v>
      </c>
      <c r="Q189" s="438">
        <v>0</v>
      </c>
      <c r="R189" s="438">
        <f t="shared" si="48"/>
        <v>18370911.050953202</v>
      </c>
      <c r="S189" s="487">
        <v>22170.720000000001</v>
      </c>
      <c r="T189" s="487">
        <v>22170.720000000001</v>
      </c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</row>
    <row r="190" spans="1:79" s="2" customFormat="1" ht="12.75" customHeight="1" x14ac:dyDescent="0.2">
      <c r="A190" s="468">
        <v>4</v>
      </c>
      <c r="B190" s="80" t="s">
        <v>1761</v>
      </c>
      <c r="C190" s="468" t="s">
        <v>1762</v>
      </c>
      <c r="D190" s="468" t="s">
        <v>175</v>
      </c>
      <c r="E190" s="468" t="s">
        <v>128</v>
      </c>
      <c r="F190" s="98" t="s">
        <v>1679</v>
      </c>
      <c r="G190" s="48" t="s">
        <v>113</v>
      </c>
      <c r="H190" s="289" t="s">
        <v>104</v>
      </c>
      <c r="I190" s="468">
        <v>2</v>
      </c>
      <c r="J190" s="79">
        <v>2</v>
      </c>
      <c r="K190" s="45">
        <v>733</v>
      </c>
      <c r="L190" s="45">
        <v>486</v>
      </c>
      <c r="M190" s="45">
        <v>0</v>
      </c>
      <c r="N190" s="85">
        <v>16</v>
      </c>
      <c r="O190" s="438">
        <v>17900483.854230002</v>
      </c>
      <c r="P190" s="438">
        <v>0</v>
      </c>
      <c r="Q190" s="438">
        <v>0</v>
      </c>
      <c r="R190" s="438">
        <f t="shared" si="48"/>
        <v>17900483.854230002</v>
      </c>
      <c r="S190" s="487">
        <f t="shared" si="50"/>
        <v>36832.271305000002</v>
      </c>
      <c r="T190" s="487">
        <v>40754.379999999997</v>
      </c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</row>
    <row r="191" spans="1:79" s="3" customFormat="1" ht="12.75" customHeight="1" x14ac:dyDescent="0.2">
      <c r="A191" s="621"/>
      <c r="B191" s="621"/>
      <c r="C191" s="541"/>
      <c r="D191" s="541"/>
      <c r="E191" s="537"/>
      <c r="F191" s="537"/>
      <c r="G191" s="537"/>
      <c r="H191" s="538"/>
      <c r="I191" s="537"/>
      <c r="J191" s="539"/>
      <c r="K191" s="540"/>
      <c r="L191" s="540"/>
      <c r="M191" s="540"/>
      <c r="N191" s="540"/>
      <c r="O191" s="735"/>
      <c r="P191" s="735"/>
      <c r="Q191" s="735"/>
      <c r="R191" s="735"/>
      <c r="S191" s="736"/>
      <c r="T191" s="740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</row>
    <row r="192" spans="1:79" s="2" customFormat="1" ht="12.75" customHeight="1" x14ac:dyDescent="0.2">
      <c r="A192" s="410">
        <v>1</v>
      </c>
      <c r="B192" s="411" t="s">
        <v>771</v>
      </c>
      <c r="C192" s="410" t="s">
        <v>772</v>
      </c>
      <c r="D192" s="410" t="s">
        <v>174</v>
      </c>
      <c r="E192" s="410" t="s">
        <v>50</v>
      </c>
      <c r="F192" s="413"/>
      <c r="G192" s="413" t="s">
        <v>113</v>
      </c>
      <c r="H192" s="411" t="s">
        <v>1100</v>
      </c>
      <c r="I192" s="390">
        <v>2</v>
      </c>
      <c r="J192" s="95">
        <v>3</v>
      </c>
      <c r="K192" s="339">
        <v>1444.6</v>
      </c>
      <c r="L192" s="339">
        <v>1371</v>
      </c>
      <c r="M192" s="339">
        <v>0</v>
      </c>
      <c r="N192" s="390">
        <v>25</v>
      </c>
      <c r="O192" s="438">
        <v>26227675.417013187</v>
      </c>
      <c r="P192" s="438">
        <v>0</v>
      </c>
      <c r="Q192" s="438">
        <v>0</v>
      </c>
      <c r="R192" s="438">
        <f>O192</f>
        <v>26227675.417013187</v>
      </c>
      <c r="S192" s="487">
        <f>O192/L192</f>
        <v>19130.324884765272</v>
      </c>
      <c r="T192" s="487">
        <v>19871.232902460579</v>
      </c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</row>
    <row r="193" spans="1:76" s="2" customFormat="1" ht="11.25" customHeight="1" x14ac:dyDescent="0.2">
      <c r="A193" s="410">
        <v>2</v>
      </c>
      <c r="B193" s="411" t="s">
        <v>769</v>
      </c>
      <c r="C193" s="410" t="s">
        <v>770</v>
      </c>
      <c r="D193" s="410" t="s">
        <v>174</v>
      </c>
      <c r="E193" s="410" t="s">
        <v>55</v>
      </c>
      <c r="F193" s="413"/>
      <c r="G193" s="413" t="s">
        <v>113</v>
      </c>
      <c r="H193" s="411" t="s">
        <v>1100</v>
      </c>
      <c r="I193" s="390">
        <v>4</v>
      </c>
      <c r="J193" s="95">
        <v>2</v>
      </c>
      <c r="K193" s="339">
        <v>1261</v>
      </c>
      <c r="L193" s="339">
        <v>833</v>
      </c>
      <c r="M193" s="339">
        <v>0</v>
      </c>
      <c r="N193" s="390">
        <v>32</v>
      </c>
      <c r="O193" s="438">
        <v>22894295.099580251</v>
      </c>
      <c r="P193" s="438">
        <v>0</v>
      </c>
      <c r="Q193" s="438">
        <v>0</v>
      </c>
      <c r="R193" s="438">
        <f>O193</f>
        <v>22894295.099580251</v>
      </c>
      <c r="S193" s="487">
        <f>O193/L193</f>
        <v>27484.147778607745</v>
      </c>
      <c r="T193" s="487">
        <v>28508.089934179898</v>
      </c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</row>
    <row r="194" spans="1:76" s="2" customFormat="1" ht="11.25" customHeight="1" x14ac:dyDescent="0.2">
      <c r="A194" s="410">
        <f t="shared" ref="A194" si="51">A193+1</f>
        <v>3</v>
      </c>
      <c r="B194" s="360" t="s">
        <v>784</v>
      </c>
      <c r="C194" s="361" t="s">
        <v>785</v>
      </c>
      <c r="D194" s="361" t="s">
        <v>174</v>
      </c>
      <c r="E194" s="361" t="s">
        <v>60</v>
      </c>
      <c r="F194" s="417"/>
      <c r="G194" s="417" t="s">
        <v>113</v>
      </c>
      <c r="H194" s="360" t="s">
        <v>1100</v>
      </c>
      <c r="I194" s="393">
        <v>2</v>
      </c>
      <c r="J194" s="85">
        <v>2</v>
      </c>
      <c r="K194" s="336">
        <v>380.78</v>
      </c>
      <c r="L194" s="336">
        <v>375.4</v>
      </c>
      <c r="M194" s="336">
        <v>0</v>
      </c>
      <c r="N194" s="393">
        <v>16</v>
      </c>
      <c r="O194" s="438">
        <v>4955794.058692975</v>
      </c>
      <c r="P194" s="438">
        <v>0</v>
      </c>
      <c r="Q194" s="438">
        <v>0</v>
      </c>
      <c r="R194" s="438">
        <f>O194</f>
        <v>4955794.058692975</v>
      </c>
      <c r="S194" s="487">
        <f>O194/L194</f>
        <v>13201.369362527905</v>
      </c>
      <c r="T194" s="487">
        <v>14156.781309778462</v>
      </c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</row>
    <row r="195" spans="1:76" s="5" customFormat="1" ht="13.35" customHeight="1" x14ac:dyDescent="0.2">
      <c r="A195" s="619" t="s">
        <v>1195</v>
      </c>
      <c r="B195" s="619"/>
      <c r="C195" s="254"/>
      <c r="D195" s="254"/>
      <c r="E195" s="546">
        <v>12</v>
      </c>
      <c r="F195" s="546"/>
      <c r="G195" s="546"/>
      <c r="H195" s="546"/>
      <c r="I195" s="546"/>
      <c r="J195" s="546"/>
      <c r="K195" s="547">
        <f>SUM(K183:K194)</f>
        <v>13558.080000000002</v>
      </c>
      <c r="L195" s="547">
        <f t="shared" ref="L195:O195" si="52">SUM(L183:L194)</f>
        <v>8587.3000000000011</v>
      </c>
      <c r="M195" s="547">
        <f t="shared" si="52"/>
        <v>427.6</v>
      </c>
      <c r="N195" s="547">
        <f t="shared" si="52"/>
        <v>202</v>
      </c>
      <c r="O195" s="548">
        <f t="shared" si="52"/>
        <v>155339378.6555874</v>
      </c>
      <c r="P195" s="546"/>
      <c r="Q195" s="546"/>
      <c r="R195" s="547">
        <f>SUM(R183:R194)</f>
        <v>155339378.6555874</v>
      </c>
      <c r="S195" s="257"/>
      <c r="T195" s="253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</row>
    <row r="196" spans="1:76" s="392" customFormat="1" x14ac:dyDescent="0.2">
      <c r="A196" s="384"/>
      <c r="B196" s="7"/>
      <c r="C196" s="7"/>
      <c r="D196" s="7"/>
      <c r="E196" s="10"/>
      <c r="F196" s="384"/>
      <c r="G196" s="384"/>
      <c r="H196" s="384"/>
      <c r="I196" s="384"/>
      <c r="J196" s="15"/>
      <c r="K196" s="23"/>
      <c r="L196" s="23"/>
      <c r="M196" s="11"/>
      <c r="N196" s="26"/>
      <c r="O196" s="384"/>
      <c r="P196" s="384"/>
      <c r="Q196" s="384"/>
      <c r="R196" s="7"/>
      <c r="S196" s="23"/>
      <c r="T196" s="384"/>
    </row>
    <row r="197" spans="1:76" s="392" customFormat="1" x14ac:dyDescent="0.2">
      <c r="A197" s="384"/>
      <c r="B197" s="7"/>
      <c r="C197" s="7"/>
      <c r="D197" s="7"/>
      <c r="E197" s="10"/>
      <c r="F197" s="384"/>
      <c r="G197" s="384"/>
      <c r="H197" s="384"/>
      <c r="I197" s="384"/>
      <c r="J197" s="15"/>
      <c r="K197" s="23"/>
      <c r="L197" s="23"/>
      <c r="M197" s="11"/>
      <c r="N197" s="26"/>
      <c r="O197" s="384"/>
      <c r="P197" s="384"/>
      <c r="Q197" s="384"/>
      <c r="R197" s="7"/>
      <c r="S197" s="23"/>
      <c r="T197" s="384"/>
    </row>
    <row r="198" spans="1:76" s="392" customFormat="1" x14ac:dyDescent="0.2">
      <c r="A198" s="384"/>
      <c r="B198" s="7"/>
      <c r="C198" s="7"/>
      <c r="D198" s="7"/>
      <c r="E198" s="10"/>
      <c r="F198" s="384"/>
      <c r="G198" s="384"/>
      <c r="H198" s="384"/>
      <c r="I198" s="384"/>
      <c r="J198" s="15"/>
      <c r="K198" s="23"/>
      <c r="L198" s="23"/>
      <c r="M198" s="11"/>
      <c r="N198" s="26"/>
      <c r="O198" s="384"/>
      <c r="P198" s="384"/>
      <c r="Q198" s="384"/>
      <c r="R198" s="7"/>
      <c r="S198" s="23"/>
      <c r="T198" s="384"/>
    </row>
    <row r="199" spans="1:76" s="392" customFormat="1" x14ac:dyDescent="0.2">
      <c r="A199" s="384"/>
      <c r="B199" s="7"/>
      <c r="C199" s="7"/>
      <c r="D199" s="7"/>
      <c r="E199" s="10"/>
      <c r="F199" s="384"/>
      <c r="G199" s="384"/>
      <c r="H199" s="384"/>
      <c r="I199" s="384"/>
      <c r="J199" s="15"/>
      <c r="K199" s="23"/>
      <c r="L199" s="23"/>
      <c r="M199" s="11"/>
      <c r="N199" s="26"/>
      <c r="O199" s="384"/>
      <c r="P199" s="384"/>
      <c r="Q199" s="384"/>
      <c r="R199" s="7"/>
      <c r="S199" s="23"/>
      <c r="T199" s="384"/>
    </row>
    <row r="200" spans="1:76" s="392" customFormat="1" x14ac:dyDescent="0.2">
      <c r="A200" s="384"/>
      <c r="B200" s="7"/>
      <c r="C200" s="7"/>
      <c r="D200" s="7"/>
      <c r="E200" s="10"/>
      <c r="F200" s="384"/>
      <c r="G200" s="384"/>
      <c r="H200" s="384"/>
      <c r="I200" s="384"/>
      <c r="J200" s="15"/>
      <c r="K200" s="23"/>
      <c r="L200" s="23"/>
      <c r="M200" s="11"/>
      <c r="N200" s="26"/>
      <c r="O200" s="384"/>
      <c r="P200" s="384"/>
      <c r="Q200" s="384"/>
      <c r="R200" s="7"/>
      <c r="S200" s="23"/>
      <c r="T200" s="384"/>
    </row>
    <row r="201" spans="1:76" s="392" customFormat="1" x14ac:dyDescent="0.2">
      <c r="A201" s="384"/>
      <c r="B201" s="7"/>
      <c r="C201" s="7"/>
      <c r="D201" s="7"/>
      <c r="E201" s="10"/>
      <c r="F201" s="384"/>
      <c r="G201" s="384"/>
      <c r="H201" s="384"/>
      <c r="I201" s="384"/>
      <c r="J201" s="15"/>
      <c r="K201" s="23"/>
      <c r="L201" s="23"/>
      <c r="M201" s="11"/>
      <c r="N201" s="26"/>
      <c r="O201" s="384"/>
      <c r="P201" s="384"/>
      <c r="Q201" s="384"/>
      <c r="R201" s="7"/>
      <c r="S201" s="23"/>
      <c r="T201" s="384"/>
    </row>
    <row r="202" spans="1:76" s="392" customFormat="1" x14ac:dyDescent="0.2">
      <c r="A202" s="384"/>
      <c r="B202" s="7"/>
      <c r="C202" s="7"/>
      <c r="D202" s="7"/>
      <c r="E202" s="10"/>
      <c r="F202" s="384"/>
      <c r="G202" s="384"/>
      <c r="H202" s="384"/>
      <c r="I202" s="384"/>
      <c r="J202" s="15"/>
      <c r="K202" s="23"/>
      <c r="L202" s="23"/>
      <c r="M202" s="11"/>
      <c r="N202" s="26"/>
      <c r="O202" s="384"/>
      <c r="P202" s="384"/>
      <c r="Q202" s="384"/>
      <c r="R202" s="7"/>
      <c r="S202" s="23"/>
      <c r="T202" s="384"/>
    </row>
    <row r="203" spans="1:76" s="392" customFormat="1" x14ac:dyDescent="0.2">
      <c r="A203" s="384"/>
      <c r="B203" s="7"/>
      <c r="C203" s="7"/>
      <c r="D203" s="7"/>
      <c r="E203" s="10"/>
      <c r="F203" s="384"/>
      <c r="G203" s="384"/>
      <c r="H203" s="384"/>
      <c r="I203" s="384"/>
      <c r="J203" s="15"/>
      <c r="K203" s="23"/>
      <c r="L203" s="23"/>
      <c r="M203" s="11"/>
      <c r="N203" s="26"/>
      <c r="O203" s="384"/>
      <c r="P203" s="384"/>
      <c r="Q203" s="384"/>
      <c r="R203" s="7"/>
      <c r="S203" s="23"/>
      <c r="T203" s="384"/>
    </row>
    <row r="204" spans="1:76" s="392" customFormat="1" x14ac:dyDescent="0.2">
      <c r="A204" s="384"/>
      <c r="B204" s="7"/>
      <c r="C204" s="7"/>
      <c r="D204" s="7"/>
      <c r="E204" s="10"/>
      <c r="F204" s="384"/>
      <c r="G204" s="384"/>
      <c r="H204" s="384"/>
      <c r="I204" s="384"/>
      <c r="J204" s="15"/>
      <c r="K204" s="23"/>
      <c r="L204" s="23"/>
      <c r="M204" s="11"/>
      <c r="N204" s="26"/>
      <c r="O204" s="384"/>
      <c r="P204" s="384"/>
      <c r="Q204" s="384"/>
      <c r="R204" s="7"/>
      <c r="S204" s="23"/>
      <c r="T204" s="384"/>
    </row>
    <row r="205" spans="1:76" s="392" customFormat="1" x14ac:dyDescent="0.2">
      <c r="A205" s="384"/>
      <c r="B205" s="7"/>
      <c r="C205" s="7"/>
      <c r="D205" s="7"/>
      <c r="E205" s="10"/>
      <c r="F205" s="384"/>
      <c r="G205" s="384"/>
      <c r="H205" s="384"/>
      <c r="I205" s="384"/>
      <c r="J205" s="15"/>
      <c r="K205" s="23"/>
      <c r="L205" s="23"/>
      <c r="M205" s="11"/>
      <c r="N205" s="26"/>
      <c r="O205" s="384"/>
      <c r="P205" s="384"/>
      <c r="Q205" s="384"/>
      <c r="R205" s="7"/>
      <c r="S205" s="23"/>
      <c r="T205" s="384"/>
    </row>
    <row r="206" spans="1:76" s="392" customFormat="1" x14ac:dyDescent="0.2">
      <c r="A206" s="384"/>
      <c r="B206" s="7"/>
      <c r="C206" s="7"/>
      <c r="D206" s="7"/>
      <c r="E206" s="10"/>
      <c r="F206" s="384"/>
      <c r="G206" s="384"/>
      <c r="H206" s="384"/>
      <c r="I206" s="384"/>
      <c r="J206" s="15"/>
      <c r="K206" s="23"/>
      <c r="L206" s="23"/>
      <c r="M206" s="11"/>
      <c r="N206" s="26"/>
      <c r="O206" s="384"/>
      <c r="P206" s="384"/>
      <c r="Q206" s="384"/>
      <c r="R206" s="7"/>
      <c r="S206" s="23"/>
      <c r="T206" s="384"/>
    </row>
    <row r="207" spans="1:76" s="392" customFormat="1" x14ac:dyDescent="0.2">
      <c r="A207" s="384"/>
      <c r="B207" s="7"/>
      <c r="C207" s="7"/>
      <c r="D207" s="7"/>
      <c r="E207" s="10"/>
      <c r="F207" s="384"/>
      <c r="G207" s="384"/>
      <c r="H207" s="384"/>
      <c r="I207" s="384"/>
      <c r="J207" s="15"/>
      <c r="K207" s="23"/>
      <c r="L207" s="23"/>
      <c r="M207" s="11"/>
      <c r="N207" s="26"/>
      <c r="O207" s="384"/>
      <c r="P207" s="384"/>
      <c r="Q207" s="384"/>
      <c r="R207" s="7"/>
      <c r="S207" s="23"/>
      <c r="T207" s="384"/>
    </row>
    <row r="208" spans="1:76" s="392" customFormat="1" x14ac:dyDescent="0.2">
      <c r="A208" s="384"/>
      <c r="B208" s="7"/>
      <c r="C208" s="7"/>
      <c r="D208" s="7"/>
      <c r="E208" s="10"/>
      <c r="F208" s="384"/>
      <c r="G208" s="384"/>
      <c r="H208" s="384"/>
      <c r="I208" s="384"/>
      <c r="J208" s="15"/>
      <c r="K208" s="23"/>
      <c r="L208" s="23"/>
      <c r="M208" s="11"/>
      <c r="N208" s="26"/>
      <c r="O208" s="384"/>
      <c r="P208" s="384"/>
      <c r="Q208" s="384"/>
      <c r="R208" s="7"/>
      <c r="S208" s="23"/>
      <c r="T208" s="384"/>
    </row>
    <row r="209" spans="1:20" s="392" customFormat="1" x14ac:dyDescent="0.2">
      <c r="A209" s="384"/>
      <c r="B209" s="7"/>
      <c r="C209" s="7"/>
      <c r="D209" s="7"/>
      <c r="E209" s="10"/>
      <c r="F209" s="384"/>
      <c r="G209" s="384"/>
      <c r="H209" s="384"/>
      <c r="I209" s="384"/>
      <c r="J209" s="15"/>
      <c r="K209" s="23"/>
      <c r="L209" s="23"/>
      <c r="M209" s="11"/>
      <c r="N209" s="26"/>
      <c r="O209" s="384"/>
      <c r="P209" s="384"/>
      <c r="Q209" s="384"/>
      <c r="R209" s="7"/>
      <c r="S209" s="23"/>
      <c r="T209" s="384"/>
    </row>
    <row r="210" spans="1:20" s="392" customFormat="1" x14ac:dyDescent="0.2">
      <c r="A210" s="384"/>
      <c r="B210" s="7"/>
      <c r="C210" s="7"/>
      <c r="D210" s="7"/>
      <c r="E210" s="10"/>
      <c r="F210" s="384"/>
      <c r="G210" s="384"/>
      <c r="H210" s="384"/>
      <c r="I210" s="384"/>
      <c r="J210" s="15"/>
      <c r="K210" s="23"/>
      <c r="L210" s="23"/>
      <c r="M210" s="11"/>
      <c r="N210" s="26"/>
      <c r="O210" s="384"/>
      <c r="P210" s="384"/>
      <c r="Q210" s="384"/>
      <c r="R210" s="7"/>
      <c r="S210" s="23"/>
      <c r="T210" s="384"/>
    </row>
    <row r="211" spans="1:20" s="392" customFormat="1" x14ac:dyDescent="0.2">
      <c r="A211" s="384"/>
      <c r="B211" s="7"/>
      <c r="C211" s="7"/>
      <c r="D211" s="7"/>
      <c r="E211" s="10"/>
      <c r="F211" s="384"/>
      <c r="G211" s="384"/>
      <c r="H211" s="384"/>
      <c r="I211" s="384"/>
      <c r="J211" s="15"/>
      <c r="K211" s="23"/>
      <c r="L211" s="23"/>
      <c r="M211" s="11"/>
      <c r="N211" s="26"/>
      <c r="O211" s="384"/>
      <c r="P211" s="384"/>
      <c r="Q211" s="384"/>
      <c r="R211" s="7"/>
      <c r="S211" s="23"/>
      <c r="T211" s="384"/>
    </row>
    <row r="212" spans="1:20" s="392" customFormat="1" x14ac:dyDescent="0.2">
      <c r="A212" s="384"/>
      <c r="B212" s="7"/>
      <c r="C212" s="7"/>
      <c r="D212" s="7"/>
      <c r="E212" s="10"/>
      <c r="F212" s="384"/>
      <c r="G212" s="384"/>
      <c r="H212" s="384"/>
      <c r="I212" s="384"/>
      <c r="J212" s="15"/>
      <c r="K212" s="23"/>
      <c r="L212" s="23"/>
      <c r="M212" s="11"/>
      <c r="N212" s="26"/>
      <c r="O212" s="384"/>
      <c r="P212" s="384"/>
      <c r="Q212" s="384"/>
      <c r="R212" s="7"/>
      <c r="S212" s="23"/>
      <c r="T212" s="384"/>
    </row>
    <row r="213" spans="1:20" s="392" customFormat="1" x14ac:dyDescent="0.2">
      <c r="A213" s="384"/>
      <c r="B213" s="7"/>
      <c r="C213" s="7"/>
      <c r="D213" s="7"/>
      <c r="E213" s="10"/>
      <c r="F213" s="384"/>
      <c r="G213" s="384"/>
      <c r="H213" s="384"/>
      <c r="I213" s="384"/>
      <c r="J213" s="15"/>
      <c r="K213" s="23"/>
      <c r="L213" s="23"/>
      <c r="M213" s="11"/>
      <c r="N213" s="26"/>
      <c r="O213" s="384"/>
      <c r="P213" s="384"/>
      <c r="Q213" s="384"/>
      <c r="R213" s="7"/>
      <c r="S213" s="23"/>
      <c r="T213" s="384"/>
    </row>
    <row r="214" spans="1:20" s="392" customFormat="1" x14ac:dyDescent="0.2">
      <c r="A214" s="384"/>
      <c r="B214" s="7"/>
      <c r="C214" s="7"/>
      <c r="D214" s="7"/>
      <c r="E214" s="10"/>
      <c r="F214" s="384"/>
      <c r="G214" s="384"/>
      <c r="H214" s="384"/>
      <c r="I214" s="384"/>
      <c r="J214" s="15"/>
      <c r="K214" s="23"/>
      <c r="L214" s="23"/>
      <c r="M214" s="11"/>
      <c r="N214" s="26"/>
      <c r="O214" s="384"/>
      <c r="P214" s="384"/>
      <c r="Q214" s="384"/>
      <c r="R214" s="7"/>
      <c r="S214" s="23"/>
      <c r="T214" s="384"/>
    </row>
    <row r="215" spans="1:20" s="392" customFormat="1" x14ac:dyDescent="0.2">
      <c r="A215" s="384"/>
      <c r="B215" s="7"/>
      <c r="C215" s="7"/>
      <c r="D215" s="7"/>
      <c r="E215" s="10"/>
      <c r="F215" s="384"/>
      <c r="G215" s="384"/>
      <c r="H215" s="384"/>
      <c r="I215" s="384"/>
      <c r="J215" s="15"/>
      <c r="K215" s="23"/>
      <c r="L215" s="23"/>
      <c r="M215" s="11"/>
      <c r="N215" s="26"/>
      <c r="O215" s="384"/>
      <c r="P215" s="384"/>
      <c r="Q215" s="384"/>
      <c r="R215" s="7"/>
      <c r="S215" s="23"/>
      <c r="T215" s="384"/>
    </row>
    <row r="216" spans="1:20" s="392" customFormat="1" x14ac:dyDescent="0.2">
      <c r="A216" s="384"/>
      <c r="B216" s="7"/>
      <c r="C216" s="7"/>
      <c r="D216" s="7"/>
      <c r="E216" s="10"/>
      <c r="F216" s="384"/>
      <c r="G216" s="384"/>
      <c r="H216" s="384"/>
      <c r="I216" s="384"/>
      <c r="J216" s="15"/>
      <c r="K216" s="23"/>
      <c r="L216" s="23"/>
      <c r="M216" s="11"/>
      <c r="N216" s="26"/>
      <c r="O216" s="384"/>
      <c r="P216" s="384"/>
      <c r="Q216" s="384"/>
      <c r="R216" s="7"/>
      <c r="S216" s="23"/>
      <c r="T216" s="384"/>
    </row>
    <row r="217" spans="1:20" s="392" customFormat="1" x14ac:dyDescent="0.2">
      <c r="A217" s="384"/>
      <c r="B217" s="7"/>
      <c r="C217" s="7"/>
      <c r="D217" s="7"/>
      <c r="E217" s="10"/>
      <c r="F217" s="384"/>
      <c r="G217" s="384"/>
      <c r="H217" s="384"/>
      <c r="I217" s="384"/>
      <c r="J217" s="15"/>
      <c r="K217" s="23"/>
      <c r="L217" s="23"/>
      <c r="M217" s="11"/>
      <c r="N217" s="26"/>
      <c r="O217" s="384"/>
      <c r="P217" s="384"/>
      <c r="Q217" s="384"/>
      <c r="R217" s="7"/>
      <c r="S217" s="23"/>
      <c r="T217" s="384"/>
    </row>
    <row r="218" spans="1:20" s="392" customFormat="1" x14ac:dyDescent="0.2">
      <c r="A218" s="384"/>
      <c r="B218" s="7"/>
      <c r="C218" s="7"/>
      <c r="D218" s="7"/>
      <c r="E218" s="10"/>
      <c r="F218" s="384"/>
      <c r="G218" s="384"/>
      <c r="H218" s="384"/>
      <c r="I218" s="384"/>
      <c r="J218" s="15"/>
      <c r="K218" s="23"/>
      <c r="L218" s="23"/>
      <c r="M218" s="11"/>
      <c r="N218" s="26"/>
      <c r="O218" s="384"/>
      <c r="P218" s="384"/>
      <c r="Q218" s="384"/>
      <c r="R218" s="7"/>
      <c r="S218" s="23"/>
      <c r="T218" s="384"/>
    </row>
    <row r="219" spans="1:20" s="392" customFormat="1" x14ac:dyDescent="0.2">
      <c r="A219" s="384"/>
      <c r="B219" s="7"/>
      <c r="C219" s="7"/>
      <c r="D219" s="7"/>
      <c r="E219" s="10"/>
      <c r="F219" s="384"/>
      <c r="G219" s="384"/>
      <c r="H219" s="384"/>
      <c r="I219" s="384"/>
      <c r="J219" s="15"/>
      <c r="K219" s="23"/>
      <c r="L219" s="23"/>
      <c r="M219" s="11"/>
      <c r="N219" s="26"/>
      <c r="O219" s="384"/>
      <c r="P219" s="384"/>
      <c r="Q219" s="384"/>
      <c r="R219" s="7"/>
      <c r="S219" s="23"/>
      <c r="T219" s="384"/>
    </row>
    <row r="220" spans="1:20" s="392" customFormat="1" x14ac:dyDescent="0.2">
      <c r="A220" s="384"/>
      <c r="B220" s="7"/>
      <c r="C220" s="7"/>
      <c r="D220" s="7"/>
      <c r="E220" s="10"/>
      <c r="F220" s="384"/>
      <c r="G220" s="384"/>
      <c r="H220" s="384"/>
      <c r="I220" s="384"/>
      <c r="J220" s="15"/>
      <c r="K220" s="23"/>
      <c r="L220" s="23"/>
      <c r="M220" s="11"/>
      <c r="N220" s="26"/>
      <c r="O220" s="384"/>
      <c r="P220" s="384"/>
      <c r="Q220" s="384"/>
      <c r="R220" s="7"/>
      <c r="S220" s="23"/>
      <c r="T220" s="384"/>
    </row>
    <row r="221" spans="1:20" s="392" customFormat="1" x14ac:dyDescent="0.2">
      <c r="A221" s="384"/>
      <c r="B221" s="7"/>
      <c r="C221" s="7"/>
      <c r="D221" s="7"/>
      <c r="E221" s="10"/>
      <c r="F221" s="384"/>
      <c r="G221" s="384"/>
      <c r="H221" s="384"/>
      <c r="I221" s="384"/>
      <c r="J221" s="15"/>
      <c r="K221" s="23"/>
      <c r="L221" s="23"/>
      <c r="M221" s="11"/>
      <c r="N221" s="26"/>
      <c r="O221" s="384"/>
      <c r="P221" s="384"/>
      <c r="Q221" s="384"/>
      <c r="R221" s="7"/>
      <c r="S221" s="23"/>
      <c r="T221" s="384"/>
    </row>
    <row r="222" spans="1:20" s="392" customFormat="1" x14ac:dyDescent="0.2">
      <c r="A222" s="384"/>
      <c r="B222" s="7"/>
      <c r="C222" s="7"/>
      <c r="D222" s="7"/>
      <c r="E222" s="10"/>
      <c r="F222" s="384"/>
      <c r="G222" s="384"/>
      <c r="H222" s="384"/>
      <c r="I222" s="384"/>
      <c r="J222" s="15"/>
      <c r="K222" s="23"/>
      <c r="L222" s="23"/>
      <c r="M222" s="11"/>
      <c r="N222" s="26"/>
      <c r="O222" s="384"/>
      <c r="P222" s="384"/>
      <c r="Q222" s="384"/>
      <c r="R222" s="7"/>
      <c r="S222" s="23"/>
      <c r="T222" s="384"/>
    </row>
    <row r="223" spans="1:20" s="392" customFormat="1" x14ac:dyDescent="0.2">
      <c r="A223" s="384"/>
      <c r="B223" s="7"/>
      <c r="C223" s="7"/>
      <c r="D223" s="7"/>
      <c r="E223" s="10"/>
      <c r="F223" s="384"/>
      <c r="G223" s="384"/>
      <c r="H223" s="384"/>
      <c r="I223" s="384"/>
      <c r="J223" s="15"/>
      <c r="K223" s="23"/>
      <c r="L223" s="23"/>
      <c r="M223" s="11"/>
      <c r="N223" s="26"/>
      <c r="O223" s="384"/>
      <c r="P223" s="384"/>
      <c r="Q223" s="384"/>
      <c r="R223" s="7"/>
      <c r="S223" s="23"/>
      <c r="T223" s="384"/>
    </row>
    <row r="224" spans="1:20" s="392" customFormat="1" x14ac:dyDescent="0.2">
      <c r="A224" s="384"/>
      <c r="B224" s="7"/>
      <c r="C224" s="7"/>
      <c r="D224" s="7"/>
      <c r="E224" s="10"/>
      <c r="F224" s="384"/>
      <c r="G224" s="384"/>
      <c r="H224" s="384"/>
      <c r="I224" s="384"/>
      <c r="J224" s="15"/>
      <c r="K224" s="23"/>
      <c r="L224" s="23"/>
      <c r="M224" s="11"/>
      <c r="N224" s="26"/>
      <c r="O224" s="384"/>
      <c r="P224" s="384"/>
      <c r="Q224" s="384"/>
      <c r="R224" s="7"/>
      <c r="S224" s="23"/>
      <c r="T224" s="384"/>
    </row>
    <row r="225" spans="1:20" s="392" customFormat="1" x14ac:dyDescent="0.2">
      <c r="A225" s="384"/>
      <c r="B225" s="7"/>
      <c r="C225" s="7"/>
      <c r="D225" s="7"/>
      <c r="E225" s="10"/>
      <c r="F225" s="384"/>
      <c r="G225" s="384"/>
      <c r="H225" s="384"/>
      <c r="I225" s="384"/>
      <c r="J225" s="15"/>
      <c r="K225" s="23"/>
      <c r="L225" s="23"/>
      <c r="M225" s="11"/>
      <c r="N225" s="26"/>
      <c r="O225" s="384"/>
      <c r="P225" s="384"/>
      <c r="Q225" s="384"/>
      <c r="R225" s="7"/>
      <c r="S225" s="23"/>
      <c r="T225" s="384"/>
    </row>
    <row r="226" spans="1:20" s="392" customFormat="1" x14ac:dyDescent="0.2">
      <c r="A226" s="384"/>
      <c r="B226" s="7"/>
      <c r="C226" s="7"/>
      <c r="D226" s="7"/>
      <c r="E226" s="10"/>
      <c r="F226" s="384"/>
      <c r="G226" s="384"/>
      <c r="H226" s="384"/>
      <c r="I226" s="384"/>
      <c r="J226" s="15"/>
      <c r="K226" s="23"/>
      <c r="L226" s="23"/>
      <c r="M226" s="11"/>
      <c r="N226" s="26"/>
      <c r="O226" s="384"/>
      <c r="P226" s="384"/>
      <c r="Q226" s="384"/>
      <c r="R226" s="7"/>
      <c r="S226" s="23"/>
      <c r="T226" s="384"/>
    </row>
    <row r="227" spans="1:20" s="392" customFormat="1" x14ac:dyDescent="0.2">
      <c r="A227" s="384"/>
      <c r="B227" s="7"/>
      <c r="C227" s="7"/>
      <c r="D227" s="7"/>
      <c r="E227" s="10"/>
      <c r="F227" s="384"/>
      <c r="G227" s="384"/>
      <c r="H227" s="384"/>
      <c r="I227" s="384"/>
      <c r="J227" s="15"/>
      <c r="K227" s="23"/>
      <c r="L227" s="23"/>
      <c r="M227" s="11"/>
      <c r="N227" s="26"/>
      <c r="O227" s="384"/>
      <c r="P227" s="384"/>
      <c r="Q227" s="384"/>
      <c r="R227" s="7"/>
      <c r="S227" s="23"/>
      <c r="T227" s="384"/>
    </row>
    <row r="228" spans="1:20" s="392" customFormat="1" x14ac:dyDescent="0.2">
      <c r="A228" s="384"/>
      <c r="B228" s="7"/>
      <c r="C228" s="7"/>
      <c r="D228" s="7"/>
      <c r="E228" s="10"/>
      <c r="F228" s="384"/>
      <c r="G228" s="384"/>
      <c r="H228" s="384"/>
      <c r="I228" s="384"/>
      <c r="J228" s="15"/>
      <c r="K228" s="23"/>
      <c r="L228" s="23"/>
      <c r="M228" s="11"/>
      <c r="N228" s="26"/>
      <c r="O228" s="384"/>
      <c r="P228" s="384"/>
      <c r="Q228" s="384"/>
      <c r="R228" s="7"/>
      <c r="S228" s="23"/>
      <c r="T228" s="384"/>
    </row>
    <row r="229" spans="1:20" s="392" customFormat="1" x14ac:dyDescent="0.2">
      <c r="A229" s="384"/>
      <c r="B229" s="7"/>
      <c r="C229" s="7"/>
      <c r="D229" s="7"/>
      <c r="E229" s="10"/>
      <c r="F229" s="384"/>
      <c r="G229" s="384"/>
      <c r="H229" s="384"/>
      <c r="I229" s="384"/>
      <c r="J229" s="15"/>
      <c r="K229" s="23"/>
      <c r="L229" s="23"/>
      <c r="M229" s="11"/>
      <c r="N229" s="26"/>
      <c r="O229" s="384"/>
      <c r="P229" s="384"/>
      <c r="Q229" s="384"/>
      <c r="R229" s="7"/>
      <c r="S229" s="23"/>
      <c r="T229" s="384"/>
    </row>
    <row r="230" spans="1:20" s="392" customFormat="1" x14ac:dyDescent="0.2">
      <c r="A230" s="384"/>
      <c r="B230" s="7"/>
      <c r="C230" s="7"/>
      <c r="D230" s="7"/>
      <c r="E230" s="10"/>
      <c r="F230" s="384"/>
      <c r="G230" s="384"/>
      <c r="H230" s="384"/>
      <c r="I230" s="384"/>
      <c r="J230" s="15"/>
      <c r="K230" s="23"/>
      <c r="L230" s="23"/>
      <c r="M230" s="11"/>
      <c r="N230" s="26"/>
      <c r="O230" s="384"/>
      <c r="P230" s="384"/>
      <c r="Q230" s="384"/>
      <c r="R230" s="7"/>
      <c r="S230" s="23"/>
      <c r="T230" s="384"/>
    </row>
    <row r="231" spans="1:20" s="392" customFormat="1" x14ac:dyDescent="0.2">
      <c r="A231" s="384"/>
      <c r="B231" s="7"/>
      <c r="C231" s="7"/>
      <c r="D231" s="7"/>
      <c r="E231" s="10"/>
      <c r="F231" s="384"/>
      <c r="G231" s="384"/>
      <c r="H231" s="384"/>
      <c r="I231" s="384"/>
      <c r="J231" s="15"/>
      <c r="K231" s="23"/>
      <c r="L231" s="23"/>
      <c r="M231" s="11"/>
      <c r="N231" s="26"/>
      <c r="O231" s="384"/>
      <c r="P231" s="384"/>
      <c r="Q231" s="384"/>
      <c r="R231" s="7"/>
      <c r="S231" s="23"/>
      <c r="T231" s="384"/>
    </row>
    <row r="232" spans="1:20" s="392" customFormat="1" x14ac:dyDescent="0.2">
      <c r="A232" s="384"/>
      <c r="B232" s="7"/>
      <c r="C232" s="7"/>
      <c r="D232" s="7"/>
      <c r="E232" s="10"/>
      <c r="F232" s="384"/>
      <c r="G232" s="384"/>
      <c r="H232" s="384"/>
      <c r="I232" s="384"/>
      <c r="J232" s="15"/>
      <c r="K232" s="23"/>
      <c r="L232" s="23"/>
      <c r="M232" s="11"/>
      <c r="N232" s="26"/>
      <c r="O232" s="384"/>
      <c r="P232" s="384"/>
      <c r="Q232" s="384"/>
      <c r="R232" s="7"/>
      <c r="S232" s="23"/>
      <c r="T232" s="384"/>
    </row>
    <row r="233" spans="1:20" s="392" customFormat="1" x14ac:dyDescent="0.2">
      <c r="A233" s="384"/>
      <c r="B233" s="7"/>
      <c r="C233" s="7"/>
      <c r="D233" s="7"/>
      <c r="E233" s="10"/>
      <c r="F233" s="384"/>
      <c r="G233" s="384"/>
      <c r="H233" s="384"/>
      <c r="I233" s="384"/>
      <c r="J233" s="15"/>
      <c r="K233" s="23"/>
      <c r="L233" s="23"/>
      <c r="M233" s="11"/>
      <c r="N233" s="26"/>
      <c r="O233" s="384"/>
      <c r="P233" s="384"/>
      <c r="Q233" s="384"/>
      <c r="R233" s="7"/>
      <c r="S233" s="23"/>
      <c r="T233" s="384"/>
    </row>
    <row r="234" spans="1:20" s="392" customFormat="1" x14ac:dyDescent="0.2">
      <c r="A234" s="384"/>
      <c r="B234" s="7"/>
      <c r="C234" s="7"/>
      <c r="D234" s="7"/>
      <c r="E234" s="10"/>
      <c r="F234" s="384"/>
      <c r="G234" s="384"/>
      <c r="H234" s="384"/>
      <c r="I234" s="384"/>
      <c r="J234" s="15"/>
      <c r="K234" s="23"/>
      <c r="L234" s="23"/>
      <c r="M234" s="11"/>
      <c r="N234" s="26"/>
      <c r="O234" s="384"/>
      <c r="P234" s="384"/>
      <c r="Q234" s="384"/>
      <c r="R234" s="7"/>
      <c r="S234" s="23"/>
      <c r="T234" s="384"/>
    </row>
    <row r="235" spans="1:20" s="392" customFormat="1" x14ac:dyDescent="0.2">
      <c r="A235" s="384"/>
      <c r="B235" s="7"/>
      <c r="C235" s="7"/>
      <c r="D235" s="7"/>
      <c r="E235" s="10"/>
      <c r="F235" s="384"/>
      <c r="G235" s="384"/>
      <c r="H235" s="384"/>
      <c r="I235" s="384"/>
      <c r="J235" s="15"/>
      <c r="K235" s="23"/>
      <c r="L235" s="23"/>
      <c r="M235" s="11"/>
      <c r="N235" s="26"/>
      <c r="O235" s="384"/>
      <c r="P235" s="384"/>
      <c r="Q235" s="384"/>
      <c r="R235" s="7"/>
      <c r="S235" s="23"/>
      <c r="T235" s="384"/>
    </row>
    <row r="236" spans="1:20" s="392" customFormat="1" x14ac:dyDescent="0.2">
      <c r="A236" s="384"/>
      <c r="B236" s="7"/>
      <c r="C236" s="7"/>
      <c r="D236" s="7"/>
      <c r="E236" s="10"/>
      <c r="F236" s="384"/>
      <c r="G236" s="384"/>
      <c r="H236" s="384"/>
      <c r="I236" s="384"/>
      <c r="J236" s="15"/>
      <c r="K236" s="23"/>
      <c r="L236" s="23"/>
      <c r="M236" s="11"/>
      <c r="N236" s="26"/>
      <c r="O236" s="384"/>
      <c r="P236" s="384"/>
      <c r="Q236" s="384"/>
      <c r="R236" s="7"/>
      <c r="S236" s="23"/>
      <c r="T236" s="384"/>
    </row>
    <row r="237" spans="1:20" s="392" customFormat="1" x14ac:dyDescent="0.2">
      <c r="A237" s="384"/>
      <c r="B237" s="7"/>
      <c r="C237" s="7"/>
      <c r="D237" s="7"/>
      <c r="E237" s="10"/>
      <c r="F237" s="384"/>
      <c r="G237" s="384"/>
      <c r="H237" s="384"/>
      <c r="I237" s="384"/>
      <c r="J237" s="15"/>
      <c r="K237" s="23"/>
      <c r="L237" s="23"/>
      <c r="M237" s="11"/>
      <c r="N237" s="26"/>
      <c r="O237" s="384"/>
      <c r="P237" s="384"/>
      <c r="Q237" s="384"/>
      <c r="R237" s="7"/>
      <c r="S237" s="23"/>
      <c r="T237" s="384"/>
    </row>
    <row r="238" spans="1:20" s="392" customFormat="1" x14ac:dyDescent="0.2">
      <c r="A238" s="384"/>
      <c r="B238" s="7"/>
      <c r="C238" s="7"/>
      <c r="D238" s="7"/>
      <c r="E238" s="10"/>
      <c r="F238" s="384"/>
      <c r="G238" s="384"/>
      <c r="H238" s="384"/>
      <c r="I238" s="384"/>
      <c r="J238" s="15"/>
      <c r="K238" s="23"/>
      <c r="L238" s="23"/>
      <c r="M238" s="11"/>
      <c r="N238" s="26"/>
      <c r="O238" s="384"/>
      <c r="P238" s="384"/>
      <c r="Q238" s="384"/>
      <c r="R238" s="7"/>
      <c r="S238" s="23"/>
      <c r="T238" s="384"/>
    </row>
    <row r="239" spans="1:20" s="392" customFormat="1" x14ac:dyDescent="0.2">
      <c r="A239" s="384"/>
      <c r="B239" s="7"/>
      <c r="C239" s="7"/>
      <c r="D239" s="7"/>
      <c r="E239" s="10"/>
      <c r="F239" s="384"/>
      <c r="G239" s="384"/>
      <c r="H239" s="384"/>
      <c r="I239" s="384"/>
      <c r="J239" s="15"/>
      <c r="K239" s="23"/>
      <c r="L239" s="23"/>
      <c r="M239" s="11"/>
      <c r="N239" s="26"/>
      <c r="O239" s="384"/>
      <c r="P239" s="384"/>
      <c r="Q239" s="384"/>
      <c r="R239" s="7"/>
      <c r="S239" s="23"/>
      <c r="T239" s="384"/>
    </row>
    <row r="240" spans="1:20" s="392" customFormat="1" x14ac:dyDescent="0.2">
      <c r="A240" s="384"/>
      <c r="B240" s="7"/>
      <c r="C240" s="7"/>
      <c r="D240" s="7"/>
      <c r="E240" s="10"/>
      <c r="F240" s="384"/>
      <c r="G240" s="384"/>
      <c r="H240" s="384"/>
      <c r="I240" s="384"/>
      <c r="J240" s="15"/>
      <c r="K240" s="23"/>
      <c r="L240" s="23"/>
      <c r="M240" s="11"/>
      <c r="N240" s="26"/>
      <c r="O240" s="384"/>
      <c r="P240" s="384"/>
      <c r="Q240" s="384"/>
      <c r="R240" s="7"/>
      <c r="S240" s="23"/>
      <c r="T240" s="384"/>
    </row>
    <row r="241" spans="1:20" s="392" customFormat="1" x14ac:dyDescent="0.2">
      <c r="A241" s="384"/>
      <c r="B241" s="7"/>
      <c r="C241" s="7"/>
      <c r="D241" s="7"/>
      <c r="E241" s="10"/>
      <c r="F241" s="384"/>
      <c r="G241" s="384"/>
      <c r="H241" s="384"/>
      <c r="I241" s="384"/>
      <c r="J241" s="15"/>
      <c r="K241" s="23"/>
      <c r="L241" s="23"/>
      <c r="M241" s="11"/>
      <c r="N241" s="26"/>
      <c r="O241" s="384"/>
      <c r="P241" s="384"/>
      <c r="Q241" s="384"/>
      <c r="R241" s="7"/>
      <c r="S241" s="23"/>
      <c r="T241" s="384"/>
    </row>
    <row r="242" spans="1:20" s="392" customFormat="1" x14ac:dyDescent="0.2">
      <c r="A242" s="384"/>
      <c r="B242" s="7"/>
      <c r="C242" s="7"/>
      <c r="D242" s="7"/>
      <c r="E242" s="10"/>
      <c r="F242" s="384"/>
      <c r="G242" s="384"/>
      <c r="H242" s="384"/>
      <c r="I242" s="384"/>
      <c r="J242" s="15"/>
      <c r="K242" s="23"/>
      <c r="L242" s="23"/>
      <c r="M242" s="11"/>
      <c r="N242" s="26"/>
      <c r="O242" s="384"/>
      <c r="P242" s="384"/>
      <c r="Q242" s="384"/>
      <c r="R242" s="7"/>
      <c r="S242" s="23"/>
      <c r="T242" s="384"/>
    </row>
    <row r="243" spans="1:20" s="392" customFormat="1" x14ac:dyDescent="0.2">
      <c r="A243" s="384"/>
      <c r="B243" s="7"/>
      <c r="C243" s="7"/>
      <c r="D243" s="7"/>
      <c r="E243" s="10"/>
      <c r="F243" s="384"/>
      <c r="G243" s="384"/>
      <c r="H243" s="384"/>
      <c r="I243" s="384"/>
      <c r="J243" s="15"/>
      <c r="K243" s="23"/>
      <c r="L243" s="23"/>
      <c r="M243" s="11"/>
      <c r="N243" s="26"/>
      <c r="O243" s="384"/>
      <c r="P243" s="384"/>
      <c r="Q243" s="384"/>
      <c r="R243" s="7"/>
      <c r="S243" s="23"/>
      <c r="T243" s="384"/>
    </row>
    <row r="244" spans="1:20" s="392" customFormat="1" x14ac:dyDescent="0.2">
      <c r="A244" s="384"/>
      <c r="B244" s="7"/>
      <c r="C244" s="7"/>
      <c r="D244" s="7"/>
      <c r="E244" s="10"/>
      <c r="F244" s="384"/>
      <c r="G244" s="384"/>
      <c r="H244" s="384"/>
      <c r="I244" s="384"/>
      <c r="J244" s="15"/>
      <c r="K244" s="23"/>
      <c r="L244" s="23"/>
      <c r="M244" s="11"/>
      <c r="N244" s="26"/>
      <c r="O244" s="384"/>
      <c r="P244" s="384"/>
      <c r="Q244" s="384"/>
      <c r="R244" s="7"/>
      <c r="S244" s="23"/>
      <c r="T244" s="384"/>
    </row>
    <row r="245" spans="1:20" s="392" customFormat="1" x14ac:dyDescent="0.2">
      <c r="A245" s="384"/>
      <c r="B245" s="7"/>
      <c r="C245" s="7"/>
      <c r="D245" s="7"/>
      <c r="E245" s="10"/>
      <c r="F245" s="384"/>
      <c r="G245" s="384"/>
      <c r="H245" s="384"/>
      <c r="I245" s="384"/>
      <c r="J245" s="15"/>
      <c r="K245" s="23"/>
      <c r="L245" s="23"/>
      <c r="M245" s="11"/>
      <c r="N245" s="26"/>
      <c r="O245" s="384"/>
      <c r="P245" s="384"/>
      <c r="Q245" s="384"/>
      <c r="R245" s="7"/>
      <c r="S245" s="23"/>
      <c r="T245" s="384"/>
    </row>
    <row r="246" spans="1:20" s="392" customFormat="1" x14ac:dyDescent="0.2">
      <c r="A246" s="384"/>
      <c r="B246" s="7"/>
      <c r="C246" s="7"/>
      <c r="D246" s="7"/>
      <c r="E246" s="10"/>
      <c r="F246" s="384"/>
      <c r="G246" s="384"/>
      <c r="H246" s="384"/>
      <c r="I246" s="384"/>
      <c r="J246" s="15"/>
      <c r="K246" s="23"/>
      <c r="L246" s="23"/>
      <c r="M246" s="11"/>
      <c r="N246" s="26"/>
      <c r="O246" s="384"/>
      <c r="P246" s="384"/>
      <c r="Q246" s="384"/>
      <c r="R246" s="7"/>
      <c r="S246" s="23"/>
      <c r="T246" s="384"/>
    </row>
    <row r="247" spans="1:20" s="392" customFormat="1" x14ac:dyDescent="0.2">
      <c r="A247" s="384"/>
      <c r="B247" s="7"/>
      <c r="C247" s="7"/>
      <c r="D247" s="7"/>
      <c r="E247" s="10"/>
      <c r="F247" s="384"/>
      <c r="G247" s="384"/>
      <c r="H247" s="384"/>
      <c r="I247" s="384"/>
      <c r="J247" s="15"/>
      <c r="K247" s="23"/>
      <c r="L247" s="23"/>
      <c r="M247" s="11"/>
      <c r="N247" s="26"/>
      <c r="O247" s="384"/>
      <c r="P247" s="384"/>
      <c r="Q247" s="384"/>
      <c r="R247" s="7"/>
      <c r="S247" s="23"/>
      <c r="T247" s="384"/>
    </row>
    <row r="248" spans="1:20" s="392" customFormat="1" x14ac:dyDescent="0.2">
      <c r="A248" s="384"/>
      <c r="B248" s="7"/>
      <c r="C248" s="7"/>
      <c r="D248" s="7"/>
      <c r="E248" s="10"/>
      <c r="F248" s="384"/>
      <c r="G248" s="384"/>
      <c r="H248" s="384"/>
      <c r="I248" s="384"/>
      <c r="J248" s="15"/>
      <c r="K248" s="23"/>
      <c r="L248" s="23"/>
      <c r="M248" s="11"/>
      <c r="N248" s="26"/>
      <c r="O248" s="384"/>
      <c r="P248" s="384"/>
      <c r="Q248" s="384"/>
      <c r="R248" s="7"/>
      <c r="S248" s="23"/>
      <c r="T248" s="384"/>
    </row>
    <row r="249" spans="1:20" s="392" customFormat="1" x14ac:dyDescent="0.2">
      <c r="A249" s="384"/>
      <c r="B249" s="7"/>
      <c r="C249" s="7"/>
      <c r="D249" s="7"/>
      <c r="E249" s="10"/>
      <c r="F249" s="384"/>
      <c r="G249" s="384"/>
      <c r="H249" s="384"/>
      <c r="I249" s="384"/>
      <c r="J249" s="15"/>
      <c r="K249" s="23"/>
      <c r="L249" s="23"/>
      <c r="M249" s="11"/>
      <c r="N249" s="26"/>
      <c r="O249" s="384"/>
      <c r="P249" s="384"/>
      <c r="Q249" s="384"/>
      <c r="R249" s="7"/>
      <c r="S249" s="23"/>
      <c r="T249" s="384"/>
    </row>
    <row r="250" spans="1:20" s="392" customFormat="1" x14ac:dyDescent="0.2">
      <c r="A250" s="384"/>
      <c r="B250" s="7"/>
      <c r="C250" s="7"/>
      <c r="D250" s="7"/>
      <c r="E250" s="10"/>
      <c r="F250" s="384"/>
      <c r="G250" s="384"/>
      <c r="H250" s="384"/>
      <c r="I250" s="384"/>
      <c r="J250" s="15"/>
      <c r="K250" s="23"/>
      <c r="L250" s="23"/>
      <c r="M250" s="11"/>
      <c r="N250" s="26"/>
      <c r="O250" s="384"/>
      <c r="P250" s="384"/>
      <c r="Q250" s="384"/>
      <c r="R250" s="7"/>
      <c r="S250" s="23"/>
      <c r="T250" s="384"/>
    </row>
    <row r="251" spans="1:20" s="392" customFormat="1" x14ac:dyDescent="0.2">
      <c r="A251" s="384"/>
      <c r="B251" s="7"/>
      <c r="C251" s="7"/>
      <c r="D251" s="7"/>
      <c r="E251" s="10"/>
      <c r="F251" s="384"/>
      <c r="G251" s="384"/>
      <c r="H251" s="384"/>
      <c r="I251" s="384"/>
      <c r="J251" s="15"/>
      <c r="K251" s="23"/>
      <c r="L251" s="23"/>
      <c r="M251" s="11"/>
      <c r="N251" s="26"/>
      <c r="O251" s="384"/>
      <c r="P251" s="384"/>
      <c r="Q251" s="384"/>
      <c r="R251" s="7"/>
      <c r="S251" s="23"/>
      <c r="T251" s="384"/>
    </row>
    <row r="252" spans="1:20" s="392" customFormat="1" x14ac:dyDescent="0.2">
      <c r="A252" s="384"/>
      <c r="B252" s="7"/>
      <c r="C252" s="7"/>
      <c r="D252" s="7"/>
      <c r="E252" s="10"/>
      <c r="F252" s="384"/>
      <c r="G252" s="384"/>
      <c r="H252" s="384"/>
      <c r="I252" s="384"/>
      <c r="J252" s="15"/>
      <c r="K252" s="23"/>
      <c r="L252" s="23"/>
      <c r="M252" s="11"/>
      <c r="N252" s="26"/>
      <c r="O252" s="384"/>
      <c r="P252" s="384"/>
      <c r="Q252" s="384"/>
      <c r="R252" s="7"/>
      <c r="S252" s="23"/>
      <c r="T252" s="384"/>
    </row>
    <row r="253" spans="1:20" s="392" customFormat="1" x14ac:dyDescent="0.2">
      <c r="A253" s="384"/>
      <c r="B253" s="7"/>
      <c r="C253" s="7"/>
      <c r="D253" s="7"/>
      <c r="E253" s="10"/>
      <c r="F253" s="384"/>
      <c r="G253" s="384"/>
      <c r="H253" s="384"/>
      <c r="I253" s="384"/>
      <c r="J253" s="15"/>
      <c r="K253" s="23"/>
      <c r="L253" s="23"/>
      <c r="M253" s="11"/>
      <c r="N253" s="26"/>
      <c r="O253" s="384"/>
      <c r="P253" s="384"/>
      <c r="Q253" s="384"/>
      <c r="R253" s="7"/>
      <c r="S253" s="23"/>
      <c r="T253" s="384"/>
    </row>
    <row r="254" spans="1:20" s="392" customFormat="1" x14ac:dyDescent="0.2">
      <c r="A254" s="384"/>
      <c r="B254" s="7"/>
      <c r="C254" s="7"/>
      <c r="D254" s="7"/>
      <c r="E254" s="10"/>
      <c r="F254" s="384"/>
      <c r="G254" s="384"/>
      <c r="H254" s="384"/>
      <c r="I254" s="384"/>
      <c r="J254" s="15"/>
      <c r="K254" s="23"/>
      <c r="L254" s="23"/>
      <c r="M254" s="11"/>
      <c r="N254" s="26"/>
      <c r="O254" s="384"/>
      <c r="P254" s="384"/>
      <c r="Q254" s="384"/>
      <c r="R254" s="7"/>
      <c r="S254" s="23"/>
      <c r="T254" s="384"/>
    </row>
    <row r="255" spans="1:20" s="392" customFormat="1" x14ac:dyDescent="0.2">
      <c r="A255" s="384"/>
      <c r="B255" s="7"/>
      <c r="C255" s="7"/>
      <c r="D255" s="7"/>
      <c r="E255" s="10"/>
      <c r="F255" s="384"/>
      <c r="G255" s="384"/>
      <c r="H255" s="384"/>
      <c r="I255" s="384"/>
      <c r="J255" s="15"/>
      <c r="K255" s="23"/>
      <c r="L255" s="23"/>
      <c r="M255" s="11"/>
      <c r="N255" s="26"/>
      <c r="O255" s="384"/>
      <c r="P255" s="384"/>
      <c r="Q255" s="384"/>
      <c r="R255" s="7"/>
      <c r="S255" s="23"/>
      <c r="T255" s="384"/>
    </row>
    <row r="256" spans="1:20" s="392" customFormat="1" x14ac:dyDescent="0.2">
      <c r="A256" s="384"/>
      <c r="B256" s="7"/>
      <c r="C256" s="7"/>
      <c r="D256" s="7"/>
      <c r="E256" s="10"/>
      <c r="F256" s="384"/>
      <c r="G256" s="384"/>
      <c r="H256" s="384"/>
      <c r="I256" s="384"/>
      <c r="J256" s="15"/>
      <c r="K256" s="23"/>
      <c r="L256" s="23"/>
      <c r="M256" s="11"/>
      <c r="N256" s="26"/>
      <c r="O256" s="384"/>
      <c r="P256" s="384"/>
      <c r="Q256" s="384"/>
      <c r="R256" s="7"/>
      <c r="S256" s="23"/>
      <c r="T256" s="384"/>
    </row>
    <row r="257" spans="1:20" s="392" customFormat="1" x14ac:dyDescent="0.2">
      <c r="A257" s="384"/>
      <c r="B257" s="7"/>
      <c r="C257" s="7"/>
      <c r="D257" s="7"/>
      <c r="E257" s="10"/>
      <c r="F257" s="384"/>
      <c r="G257" s="384"/>
      <c r="H257" s="384"/>
      <c r="I257" s="384"/>
      <c r="J257" s="15"/>
      <c r="K257" s="23"/>
      <c r="L257" s="23"/>
      <c r="M257" s="11"/>
      <c r="N257" s="26"/>
      <c r="O257" s="384"/>
      <c r="P257" s="384"/>
      <c r="Q257" s="384"/>
      <c r="R257" s="7"/>
      <c r="S257" s="23"/>
      <c r="T257" s="384"/>
    </row>
    <row r="258" spans="1:20" s="392" customFormat="1" x14ac:dyDescent="0.2">
      <c r="A258" s="384"/>
      <c r="B258" s="7"/>
      <c r="C258" s="7"/>
      <c r="D258" s="7"/>
      <c r="E258" s="10"/>
      <c r="F258" s="384"/>
      <c r="G258" s="384"/>
      <c r="H258" s="384"/>
      <c r="I258" s="384"/>
      <c r="J258" s="15"/>
      <c r="K258" s="23"/>
      <c r="L258" s="23"/>
      <c r="M258" s="11"/>
      <c r="N258" s="26"/>
      <c r="O258" s="384"/>
      <c r="P258" s="384"/>
      <c r="Q258" s="384"/>
      <c r="R258" s="7"/>
      <c r="S258" s="23"/>
      <c r="T258" s="384"/>
    </row>
    <row r="259" spans="1:20" s="392" customFormat="1" x14ac:dyDescent="0.2">
      <c r="A259" s="384"/>
      <c r="B259" s="7"/>
      <c r="C259" s="7"/>
      <c r="D259" s="7"/>
      <c r="E259" s="10"/>
      <c r="F259" s="384"/>
      <c r="G259" s="384"/>
      <c r="H259" s="384"/>
      <c r="I259" s="384"/>
      <c r="J259" s="15"/>
      <c r="K259" s="23"/>
      <c r="L259" s="23"/>
      <c r="M259" s="11"/>
      <c r="N259" s="26"/>
      <c r="O259" s="384"/>
      <c r="P259" s="384"/>
      <c r="Q259" s="384"/>
      <c r="R259" s="7"/>
      <c r="S259" s="23"/>
      <c r="T259" s="384"/>
    </row>
    <row r="260" spans="1:20" s="392" customFormat="1" x14ac:dyDescent="0.2">
      <c r="A260" s="384"/>
      <c r="B260" s="7"/>
      <c r="C260" s="7"/>
      <c r="D260" s="7"/>
      <c r="E260" s="10"/>
      <c r="F260" s="384"/>
      <c r="G260" s="384"/>
      <c r="H260" s="384"/>
      <c r="I260" s="384"/>
      <c r="J260" s="15"/>
      <c r="K260" s="23"/>
      <c r="L260" s="23"/>
      <c r="M260" s="11"/>
      <c r="N260" s="26"/>
      <c r="O260" s="384"/>
      <c r="P260" s="384"/>
      <c r="Q260" s="384"/>
      <c r="R260" s="7"/>
      <c r="S260" s="23"/>
      <c r="T260" s="384"/>
    </row>
    <row r="261" spans="1:20" s="392" customFormat="1" x14ac:dyDescent="0.2">
      <c r="A261" s="384"/>
      <c r="B261" s="7"/>
      <c r="C261" s="7"/>
      <c r="D261" s="7"/>
      <c r="E261" s="10"/>
      <c r="F261" s="384"/>
      <c r="G261" s="384"/>
      <c r="H261" s="384"/>
      <c r="I261" s="384"/>
      <c r="J261" s="15"/>
      <c r="K261" s="23"/>
      <c r="L261" s="23"/>
      <c r="M261" s="11"/>
      <c r="N261" s="26"/>
      <c r="O261" s="384"/>
      <c r="P261" s="384"/>
      <c r="Q261" s="384"/>
      <c r="R261" s="7"/>
      <c r="S261" s="23"/>
      <c r="T261" s="384"/>
    </row>
    <row r="262" spans="1:20" s="392" customFormat="1" x14ac:dyDescent="0.2">
      <c r="A262" s="384"/>
      <c r="B262" s="7"/>
      <c r="C262" s="7"/>
      <c r="D262" s="7"/>
      <c r="E262" s="10"/>
      <c r="F262" s="384"/>
      <c r="G262" s="384"/>
      <c r="H262" s="384"/>
      <c r="I262" s="384"/>
      <c r="J262" s="15"/>
      <c r="K262" s="23"/>
      <c r="L262" s="23"/>
      <c r="M262" s="11"/>
      <c r="N262" s="26"/>
      <c r="O262" s="384"/>
      <c r="P262" s="384"/>
      <c r="Q262" s="384"/>
      <c r="R262" s="7"/>
      <c r="S262" s="23"/>
      <c r="T262" s="384"/>
    </row>
    <row r="263" spans="1:20" s="392" customFormat="1" x14ac:dyDescent="0.2">
      <c r="A263" s="384"/>
      <c r="B263" s="7"/>
      <c r="C263" s="7"/>
      <c r="D263" s="7"/>
      <c r="E263" s="10"/>
      <c r="F263" s="384"/>
      <c r="G263" s="384"/>
      <c r="H263" s="384"/>
      <c r="I263" s="384"/>
      <c r="J263" s="15"/>
      <c r="K263" s="23"/>
      <c r="L263" s="23"/>
      <c r="M263" s="11"/>
      <c r="N263" s="26"/>
      <c r="O263" s="384"/>
      <c r="P263" s="384"/>
      <c r="Q263" s="384"/>
      <c r="R263" s="7"/>
      <c r="S263" s="23"/>
      <c r="T263" s="384"/>
    </row>
    <row r="264" spans="1:20" s="392" customFormat="1" x14ac:dyDescent="0.2">
      <c r="A264" s="384"/>
      <c r="B264" s="7"/>
      <c r="C264" s="7"/>
      <c r="D264" s="7"/>
      <c r="E264" s="10"/>
      <c r="F264" s="384"/>
      <c r="G264" s="384"/>
      <c r="H264" s="384"/>
      <c r="I264" s="384"/>
      <c r="J264" s="15"/>
      <c r="K264" s="23"/>
      <c r="L264" s="23"/>
      <c r="M264" s="11"/>
      <c r="N264" s="26"/>
      <c r="O264" s="384"/>
      <c r="P264" s="384"/>
      <c r="Q264" s="384"/>
      <c r="R264" s="7"/>
      <c r="S264" s="23"/>
      <c r="T264" s="384"/>
    </row>
    <row r="265" spans="1:20" s="392" customFormat="1" x14ac:dyDescent="0.2">
      <c r="A265" s="384"/>
      <c r="B265" s="7"/>
      <c r="C265" s="7"/>
      <c r="D265" s="7"/>
      <c r="E265" s="10"/>
      <c r="F265" s="384"/>
      <c r="G265" s="384"/>
      <c r="H265" s="384"/>
      <c r="I265" s="384"/>
      <c r="J265" s="15"/>
      <c r="K265" s="23"/>
      <c r="L265" s="23"/>
      <c r="M265" s="11"/>
      <c r="N265" s="26"/>
      <c r="O265" s="384"/>
      <c r="P265" s="384"/>
      <c r="Q265" s="384"/>
      <c r="R265" s="7"/>
      <c r="S265" s="23"/>
      <c r="T265" s="384"/>
    </row>
    <row r="266" spans="1:20" s="392" customFormat="1" x14ac:dyDescent="0.2">
      <c r="A266" s="384"/>
      <c r="B266" s="7"/>
      <c r="C266" s="7"/>
      <c r="D266" s="7"/>
      <c r="E266" s="10"/>
      <c r="F266" s="384"/>
      <c r="G266" s="384"/>
      <c r="H266" s="384"/>
      <c r="I266" s="384"/>
      <c r="J266" s="15"/>
      <c r="K266" s="23"/>
      <c r="L266" s="23"/>
      <c r="M266" s="11"/>
      <c r="N266" s="26"/>
      <c r="O266" s="384"/>
      <c r="P266" s="384"/>
      <c r="Q266" s="384"/>
      <c r="R266" s="7"/>
      <c r="S266" s="23"/>
      <c r="T266" s="384"/>
    </row>
    <row r="267" spans="1:20" s="392" customFormat="1" x14ac:dyDescent="0.2">
      <c r="A267" s="384"/>
      <c r="B267" s="7"/>
      <c r="C267" s="7"/>
      <c r="D267" s="7"/>
      <c r="E267" s="10"/>
      <c r="F267" s="384"/>
      <c r="G267" s="384"/>
      <c r="H267" s="384"/>
      <c r="I267" s="384"/>
      <c r="J267" s="15"/>
      <c r="K267" s="23"/>
      <c r="L267" s="23"/>
      <c r="M267" s="11"/>
      <c r="N267" s="26"/>
      <c r="O267" s="384"/>
      <c r="P267" s="384"/>
      <c r="Q267" s="384"/>
      <c r="R267" s="7"/>
      <c r="S267" s="23"/>
      <c r="T267" s="384"/>
    </row>
    <row r="268" spans="1:20" s="392" customFormat="1" x14ac:dyDescent="0.2">
      <c r="A268" s="384"/>
      <c r="B268" s="7"/>
      <c r="C268" s="7"/>
      <c r="D268" s="7"/>
      <c r="E268" s="10"/>
      <c r="F268" s="384"/>
      <c r="G268" s="384"/>
      <c r="H268" s="384"/>
      <c r="I268" s="384"/>
      <c r="J268" s="15"/>
      <c r="K268" s="23"/>
      <c r="L268" s="23"/>
      <c r="M268" s="11"/>
      <c r="N268" s="26"/>
      <c r="O268" s="384"/>
      <c r="P268" s="384"/>
      <c r="Q268" s="384"/>
      <c r="R268" s="7"/>
      <c r="S268" s="23"/>
      <c r="T268" s="384"/>
    </row>
    <row r="269" spans="1:20" s="392" customFormat="1" x14ac:dyDescent="0.2">
      <c r="A269" s="384"/>
      <c r="B269" s="7"/>
      <c r="C269" s="7"/>
      <c r="D269" s="7"/>
      <c r="E269" s="10"/>
      <c r="F269" s="384"/>
      <c r="G269" s="384"/>
      <c r="H269" s="384"/>
      <c r="I269" s="384"/>
      <c r="J269" s="15"/>
      <c r="K269" s="23"/>
      <c r="L269" s="23"/>
      <c r="M269" s="11"/>
      <c r="N269" s="26"/>
      <c r="O269" s="384"/>
      <c r="P269" s="384"/>
      <c r="Q269" s="384"/>
      <c r="R269" s="7"/>
      <c r="S269" s="23"/>
      <c r="T269" s="384"/>
    </row>
    <row r="270" spans="1:20" s="392" customFormat="1" x14ac:dyDescent="0.2">
      <c r="A270" s="384"/>
      <c r="B270" s="7"/>
      <c r="C270" s="7"/>
      <c r="D270" s="7"/>
      <c r="E270" s="10"/>
      <c r="F270" s="384"/>
      <c r="G270" s="384"/>
      <c r="H270" s="384"/>
      <c r="I270" s="384"/>
      <c r="J270" s="15"/>
      <c r="K270" s="23"/>
      <c r="L270" s="23"/>
      <c r="M270" s="11"/>
      <c r="N270" s="26"/>
      <c r="O270" s="384"/>
      <c r="P270" s="384"/>
      <c r="Q270" s="384"/>
      <c r="R270" s="7"/>
      <c r="S270" s="23"/>
      <c r="T270" s="384"/>
    </row>
    <row r="271" spans="1:20" s="392" customFormat="1" x14ac:dyDescent="0.2">
      <c r="A271" s="384"/>
      <c r="B271" s="7"/>
      <c r="C271" s="7"/>
      <c r="D271" s="7"/>
      <c r="E271" s="10"/>
      <c r="F271" s="384"/>
      <c r="G271" s="384"/>
      <c r="H271" s="384"/>
      <c r="I271" s="384"/>
      <c r="J271" s="15"/>
      <c r="K271" s="23"/>
      <c r="L271" s="23"/>
      <c r="M271" s="11"/>
      <c r="N271" s="26"/>
      <c r="O271" s="384"/>
      <c r="P271" s="384"/>
      <c r="Q271" s="384"/>
      <c r="R271" s="7"/>
      <c r="S271" s="23"/>
      <c r="T271" s="384"/>
    </row>
    <row r="272" spans="1:20" s="392" customFormat="1" x14ac:dyDescent="0.2">
      <c r="A272" s="384"/>
      <c r="B272" s="7"/>
      <c r="C272" s="7"/>
      <c r="D272" s="7"/>
      <c r="E272" s="10"/>
      <c r="F272" s="384"/>
      <c r="G272" s="384"/>
      <c r="H272" s="384"/>
      <c r="I272" s="384"/>
      <c r="J272" s="15"/>
      <c r="K272" s="23"/>
      <c r="L272" s="23"/>
      <c r="M272" s="11"/>
      <c r="N272" s="26"/>
      <c r="O272" s="384"/>
      <c r="P272" s="384"/>
      <c r="Q272" s="384"/>
      <c r="R272" s="7"/>
      <c r="S272" s="23"/>
      <c r="T272" s="384"/>
    </row>
    <row r="273" spans="1:20" s="392" customFormat="1" x14ac:dyDescent="0.2">
      <c r="A273" s="384"/>
      <c r="B273" s="7"/>
      <c r="C273" s="7"/>
      <c r="D273" s="7"/>
      <c r="E273" s="10"/>
      <c r="F273" s="384"/>
      <c r="G273" s="384"/>
      <c r="H273" s="384"/>
      <c r="I273" s="384"/>
      <c r="J273" s="15"/>
      <c r="K273" s="23"/>
      <c r="L273" s="23"/>
      <c r="M273" s="11"/>
      <c r="N273" s="26"/>
      <c r="O273" s="384"/>
      <c r="P273" s="384"/>
      <c r="Q273" s="384"/>
      <c r="R273" s="7"/>
      <c r="S273" s="23"/>
      <c r="T273" s="384"/>
    </row>
    <row r="274" spans="1:20" s="392" customFormat="1" x14ac:dyDescent="0.2">
      <c r="A274" s="384"/>
      <c r="B274" s="7"/>
      <c r="C274" s="7"/>
      <c r="D274" s="7"/>
      <c r="E274" s="10"/>
      <c r="F274" s="384"/>
      <c r="G274" s="384"/>
      <c r="H274" s="384"/>
      <c r="I274" s="384"/>
      <c r="J274" s="15"/>
      <c r="K274" s="23"/>
      <c r="L274" s="23"/>
      <c r="M274" s="11"/>
      <c r="N274" s="26"/>
      <c r="O274" s="384"/>
      <c r="P274" s="384"/>
      <c r="Q274" s="384"/>
      <c r="R274" s="7"/>
      <c r="S274" s="23"/>
      <c r="T274" s="384"/>
    </row>
    <row r="275" spans="1:20" s="392" customFormat="1" x14ac:dyDescent="0.2">
      <c r="A275" s="384"/>
      <c r="B275" s="7"/>
      <c r="C275" s="7"/>
      <c r="D275" s="7"/>
      <c r="E275" s="10"/>
      <c r="F275" s="384"/>
      <c r="G275" s="384"/>
      <c r="H275" s="384"/>
      <c r="I275" s="384"/>
      <c r="J275" s="15"/>
      <c r="K275" s="23"/>
      <c r="L275" s="23"/>
      <c r="M275" s="11"/>
      <c r="N275" s="26"/>
      <c r="O275" s="384"/>
      <c r="P275" s="384"/>
      <c r="Q275" s="384"/>
      <c r="R275" s="7"/>
      <c r="S275" s="23"/>
      <c r="T275" s="384"/>
    </row>
    <row r="276" spans="1:20" s="392" customFormat="1" x14ac:dyDescent="0.2">
      <c r="A276" s="384"/>
      <c r="B276" s="7"/>
      <c r="C276" s="7"/>
      <c r="D276" s="7"/>
      <c r="E276" s="10"/>
      <c r="F276" s="384"/>
      <c r="G276" s="384"/>
      <c r="H276" s="384"/>
      <c r="I276" s="384"/>
      <c r="J276" s="15"/>
      <c r="K276" s="23"/>
      <c r="L276" s="23"/>
      <c r="M276" s="11"/>
      <c r="N276" s="26"/>
      <c r="O276" s="384"/>
      <c r="P276" s="384"/>
      <c r="Q276" s="384"/>
      <c r="R276" s="7"/>
      <c r="S276" s="23"/>
      <c r="T276" s="384"/>
    </row>
    <row r="277" spans="1:20" s="392" customFormat="1" x14ac:dyDescent="0.2">
      <c r="A277" s="384"/>
      <c r="B277" s="7"/>
      <c r="C277" s="7"/>
      <c r="D277" s="7"/>
      <c r="E277" s="10"/>
      <c r="F277" s="384"/>
      <c r="G277" s="384"/>
      <c r="H277" s="384"/>
      <c r="I277" s="384"/>
      <c r="J277" s="15"/>
      <c r="K277" s="23"/>
      <c r="L277" s="23"/>
      <c r="M277" s="11"/>
      <c r="N277" s="26"/>
      <c r="O277" s="384"/>
      <c r="P277" s="384"/>
      <c r="Q277" s="384"/>
      <c r="R277" s="7"/>
      <c r="S277" s="23"/>
      <c r="T277" s="384"/>
    </row>
    <row r="278" spans="1:20" s="392" customFormat="1" x14ac:dyDescent="0.2">
      <c r="A278" s="384"/>
      <c r="B278" s="7"/>
      <c r="C278" s="7"/>
      <c r="D278" s="7"/>
      <c r="E278" s="10"/>
      <c r="F278" s="384"/>
      <c r="G278" s="384"/>
      <c r="H278" s="384"/>
      <c r="I278" s="384"/>
      <c r="J278" s="15"/>
      <c r="K278" s="23"/>
      <c r="L278" s="23"/>
      <c r="M278" s="11"/>
      <c r="N278" s="26"/>
      <c r="O278" s="384"/>
      <c r="P278" s="384"/>
      <c r="Q278" s="384"/>
      <c r="R278" s="7"/>
      <c r="S278" s="23"/>
      <c r="T278" s="384"/>
    </row>
    <row r="279" spans="1:20" s="392" customFormat="1" x14ac:dyDescent="0.2">
      <c r="A279" s="384"/>
      <c r="B279" s="7"/>
      <c r="C279" s="7"/>
      <c r="D279" s="7"/>
      <c r="E279" s="10"/>
      <c r="F279" s="384"/>
      <c r="G279" s="384"/>
      <c r="H279" s="384"/>
      <c r="I279" s="384"/>
      <c r="J279" s="15"/>
      <c r="K279" s="23"/>
      <c r="L279" s="23"/>
      <c r="M279" s="11"/>
      <c r="N279" s="26"/>
      <c r="O279" s="384"/>
      <c r="P279" s="384"/>
      <c r="Q279" s="384"/>
      <c r="R279" s="7"/>
      <c r="S279" s="23"/>
      <c r="T279" s="384"/>
    </row>
    <row r="280" spans="1:20" s="392" customFormat="1" x14ac:dyDescent="0.2">
      <c r="A280" s="384"/>
      <c r="B280" s="7"/>
      <c r="C280" s="7"/>
      <c r="D280" s="7"/>
      <c r="E280" s="10"/>
      <c r="F280" s="384"/>
      <c r="G280" s="384"/>
      <c r="H280" s="384"/>
      <c r="I280" s="384"/>
      <c r="J280" s="15"/>
      <c r="K280" s="23"/>
      <c r="L280" s="23"/>
      <c r="M280" s="11"/>
      <c r="N280" s="26"/>
      <c r="O280" s="384"/>
      <c r="P280" s="384"/>
      <c r="Q280" s="384"/>
      <c r="R280" s="7"/>
      <c r="S280" s="23"/>
      <c r="T280" s="384"/>
    </row>
    <row r="281" spans="1:20" s="392" customFormat="1" x14ac:dyDescent="0.2">
      <c r="A281" s="384"/>
      <c r="B281" s="7"/>
      <c r="C281" s="7"/>
      <c r="D281" s="7"/>
      <c r="E281" s="10"/>
      <c r="F281" s="384"/>
      <c r="G281" s="384"/>
      <c r="H281" s="384"/>
      <c r="I281" s="384"/>
      <c r="J281" s="15"/>
      <c r="K281" s="23"/>
      <c r="L281" s="23"/>
      <c r="M281" s="11"/>
      <c r="N281" s="26"/>
      <c r="O281" s="384"/>
      <c r="P281" s="384"/>
      <c r="Q281" s="384"/>
      <c r="R281" s="7"/>
      <c r="S281" s="23"/>
      <c r="T281" s="384"/>
    </row>
    <row r="282" spans="1:20" s="392" customFormat="1" x14ac:dyDescent="0.2">
      <c r="A282" s="384"/>
      <c r="B282" s="7"/>
      <c r="C282" s="7"/>
      <c r="D282" s="7"/>
      <c r="E282" s="10"/>
      <c r="F282" s="384"/>
      <c r="G282" s="384"/>
      <c r="H282" s="384"/>
      <c r="I282" s="384"/>
      <c r="J282" s="15"/>
      <c r="K282" s="23"/>
      <c r="L282" s="23"/>
      <c r="M282" s="11"/>
      <c r="N282" s="26"/>
      <c r="O282" s="384"/>
      <c r="P282" s="384"/>
      <c r="Q282" s="384"/>
      <c r="R282" s="7"/>
      <c r="S282" s="23"/>
      <c r="T282" s="384"/>
    </row>
    <row r="283" spans="1:20" s="392" customFormat="1" x14ac:dyDescent="0.2">
      <c r="A283" s="384"/>
      <c r="B283" s="7"/>
      <c r="C283" s="7"/>
      <c r="D283" s="7"/>
      <c r="E283" s="10"/>
      <c r="F283" s="384"/>
      <c r="G283" s="384"/>
      <c r="H283" s="384"/>
      <c r="I283" s="384"/>
      <c r="J283" s="15"/>
      <c r="K283" s="23"/>
      <c r="L283" s="23"/>
      <c r="M283" s="11"/>
      <c r="N283" s="26"/>
      <c r="O283" s="384"/>
      <c r="P283" s="384"/>
      <c r="Q283" s="384"/>
      <c r="R283" s="7"/>
      <c r="S283" s="23"/>
      <c r="T283" s="384"/>
    </row>
    <row r="284" spans="1:20" s="392" customFormat="1" x14ac:dyDescent="0.2">
      <c r="A284" s="384"/>
      <c r="B284" s="7"/>
      <c r="C284" s="7"/>
      <c r="D284" s="7"/>
      <c r="E284" s="10"/>
      <c r="F284" s="384"/>
      <c r="G284" s="384"/>
      <c r="H284" s="384"/>
      <c r="I284" s="384"/>
      <c r="J284" s="15"/>
      <c r="K284" s="23"/>
      <c r="L284" s="23"/>
      <c r="M284" s="11"/>
      <c r="N284" s="26"/>
      <c r="O284" s="384"/>
      <c r="P284" s="384"/>
      <c r="Q284" s="384"/>
      <c r="R284" s="7"/>
      <c r="S284" s="23"/>
      <c r="T284" s="384"/>
    </row>
    <row r="285" spans="1:20" s="392" customFormat="1" x14ac:dyDescent="0.2">
      <c r="A285" s="384"/>
      <c r="B285" s="7"/>
      <c r="C285" s="7"/>
      <c r="D285" s="7"/>
      <c r="E285" s="10"/>
      <c r="F285" s="384"/>
      <c r="G285" s="384"/>
      <c r="H285" s="384"/>
      <c r="I285" s="384"/>
      <c r="J285" s="15"/>
      <c r="K285" s="23"/>
      <c r="L285" s="23"/>
      <c r="M285" s="11"/>
      <c r="N285" s="26"/>
      <c r="O285" s="384"/>
      <c r="P285" s="384"/>
      <c r="Q285" s="384"/>
      <c r="R285" s="7"/>
      <c r="S285" s="23"/>
      <c r="T285" s="384"/>
    </row>
    <row r="286" spans="1:20" s="392" customFormat="1" x14ac:dyDescent="0.2">
      <c r="A286" s="384"/>
      <c r="B286" s="7"/>
      <c r="C286" s="7"/>
      <c r="D286" s="7"/>
      <c r="E286" s="10"/>
      <c r="F286" s="384"/>
      <c r="G286" s="384"/>
      <c r="H286" s="384"/>
      <c r="I286" s="384"/>
      <c r="J286" s="15"/>
      <c r="K286" s="23"/>
      <c r="L286" s="23"/>
      <c r="M286" s="11"/>
      <c r="N286" s="26"/>
      <c r="O286" s="384"/>
      <c r="P286" s="384"/>
      <c r="Q286" s="384"/>
      <c r="R286" s="7"/>
      <c r="S286" s="23"/>
      <c r="T286" s="384"/>
    </row>
    <row r="287" spans="1:20" s="392" customFormat="1" x14ac:dyDescent="0.2">
      <c r="A287" s="384"/>
      <c r="B287" s="7"/>
      <c r="C287" s="7"/>
      <c r="D287" s="7"/>
      <c r="E287" s="10"/>
      <c r="F287" s="384"/>
      <c r="G287" s="384"/>
      <c r="H287" s="384"/>
      <c r="I287" s="384"/>
      <c r="J287" s="15"/>
      <c r="K287" s="23"/>
      <c r="L287" s="23"/>
      <c r="M287" s="11"/>
      <c r="N287" s="26"/>
      <c r="O287" s="384"/>
      <c r="P287" s="384"/>
      <c r="Q287" s="384"/>
      <c r="R287" s="7"/>
      <c r="S287" s="23"/>
      <c r="T287" s="384"/>
    </row>
    <row r="288" spans="1:20" s="392" customFormat="1" x14ac:dyDescent="0.2">
      <c r="A288" s="384"/>
      <c r="B288" s="7"/>
      <c r="C288" s="7"/>
      <c r="D288" s="7"/>
      <c r="E288" s="10"/>
      <c r="F288" s="384"/>
      <c r="G288" s="384"/>
      <c r="H288" s="384"/>
      <c r="I288" s="384"/>
      <c r="J288" s="15"/>
      <c r="K288" s="23"/>
      <c r="L288" s="23"/>
      <c r="M288" s="11"/>
      <c r="N288" s="26"/>
      <c r="O288" s="384"/>
      <c r="P288" s="384"/>
      <c r="Q288" s="384"/>
      <c r="R288" s="7"/>
      <c r="S288" s="23"/>
      <c r="T288" s="384"/>
    </row>
    <row r="289" spans="1:20" s="392" customFormat="1" x14ac:dyDescent="0.2">
      <c r="A289" s="384"/>
      <c r="B289" s="7"/>
      <c r="C289" s="7"/>
      <c r="D289" s="7"/>
      <c r="E289" s="10"/>
      <c r="F289" s="384"/>
      <c r="G289" s="384"/>
      <c r="H289" s="384"/>
      <c r="I289" s="384"/>
      <c r="J289" s="15"/>
      <c r="K289" s="23"/>
      <c r="L289" s="23"/>
      <c r="M289" s="11"/>
      <c r="N289" s="26"/>
      <c r="O289" s="384"/>
      <c r="P289" s="384"/>
      <c r="Q289" s="384"/>
      <c r="R289" s="7"/>
      <c r="S289" s="23"/>
      <c r="T289" s="384"/>
    </row>
    <row r="290" spans="1:20" s="392" customFormat="1" x14ac:dyDescent="0.2">
      <c r="A290" s="384"/>
      <c r="B290" s="7"/>
      <c r="C290" s="7"/>
      <c r="D290" s="7"/>
      <c r="E290" s="10"/>
      <c r="F290" s="384"/>
      <c r="G290" s="384"/>
      <c r="H290" s="384"/>
      <c r="I290" s="384"/>
      <c r="J290" s="15"/>
      <c r="K290" s="23"/>
      <c r="L290" s="23"/>
      <c r="M290" s="11"/>
      <c r="N290" s="26"/>
      <c r="O290" s="384"/>
      <c r="P290" s="384"/>
      <c r="Q290" s="384"/>
      <c r="R290" s="7"/>
      <c r="S290" s="23"/>
      <c r="T290" s="384"/>
    </row>
    <row r="291" spans="1:20" s="392" customFormat="1" x14ac:dyDescent="0.2">
      <c r="A291" s="384"/>
      <c r="B291" s="7"/>
      <c r="C291" s="7"/>
      <c r="D291" s="7"/>
      <c r="E291" s="10"/>
      <c r="F291" s="384"/>
      <c r="G291" s="384"/>
      <c r="H291" s="384"/>
      <c r="I291" s="384"/>
      <c r="J291" s="15"/>
      <c r="K291" s="23"/>
      <c r="L291" s="23"/>
      <c r="M291" s="11"/>
      <c r="N291" s="26"/>
      <c r="O291" s="384"/>
      <c r="P291" s="384"/>
      <c r="Q291" s="384"/>
      <c r="R291" s="7"/>
      <c r="S291" s="23"/>
      <c r="T291" s="384"/>
    </row>
    <row r="292" spans="1:20" s="392" customFormat="1" x14ac:dyDescent="0.2">
      <c r="A292" s="384"/>
      <c r="B292" s="7"/>
      <c r="C292" s="7"/>
      <c r="D292" s="7"/>
      <c r="E292" s="10"/>
      <c r="F292" s="384"/>
      <c r="G292" s="384"/>
      <c r="H292" s="384"/>
      <c r="I292" s="384"/>
      <c r="J292" s="15"/>
      <c r="K292" s="23"/>
      <c r="L292" s="23"/>
      <c r="M292" s="11"/>
      <c r="N292" s="26"/>
      <c r="O292" s="384"/>
      <c r="P292" s="384"/>
      <c r="Q292" s="384"/>
      <c r="R292" s="7"/>
      <c r="S292" s="23"/>
      <c r="T292" s="384"/>
    </row>
    <row r="293" spans="1:20" s="392" customFormat="1" x14ac:dyDescent="0.2">
      <c r="A293" s="384"/>
      <c r="B293" s="7"/>
      <c r="C293" s="7"/>
      <c r="D293" s="7"/>
      <c r="E293" s="10"/>
      <c r="F293" s="384"/>
      <c r="G293" s="384"/>
      <c r="H293" s="384"/>
      <c r="I293" s="384"/>
      <c r="J293" s="15"/>
      <c r="K293" s="23"/>
      <c r="L293" s="23"/>
      <c r="M293" s="11"/>
      <c r="N293" s="26"/>
      <c r="O293" s="384"/>
      <c r="P293" s="384"/>
      <c r="Q293" s="384"/>
      <c r="R293" s="7"/>
      <c r="S293" s="23"/>
      <c r="T293" s="384"/>
    </row>
    <row r="294" spans="1:20" s="392" customFormat="1" x14ac:dyDescent="0.2">
      <c r="A294" s="384"/>
      <c r="B294" s="7"/>
      <c r="C294" s="7"/>
      <c r="D294" s="7"/>
      <c r="E294" s="10"/>
      <c r="F294" s="384"/>
      <c r="G294" s="384"/>
      <c r="H294" s="384"/>
      <c r="I294" s="384"/>
      <c r="J294" s="15"/>
      <c r="K294" s="23"/>
      <c r="L294" s="23"/>
      <c r="M294" s="11"/>
      <c r="N294" s="26"/>
      <c r="O294" s="384"/>
      <c r="P294" s="384"/>
      <c r="Q294" s="384"/>
      <c r="R294" s="7"/>
      <c r="S294" s="23"/>
      <c r="T294" s="384"/>
    </row>
    <row r="295" spans="1:20" s="392" customFormat="1" x14ac:dyDescent="0.2">
      <c r="A295" s="384"/>
      <c r="B295" s="7"/>
      <c r="C295" s="7"/>
      <c r="D295" s="7"/>
      <c r="E295" s="10"/>
      <c r="F295" s="384"/>
      <c r="G295" s="384"/>
      <c r="H295" s="384"/>
      <c r="I295" s="384"/>
      <c r="J295" s="15"/>
      <c r="K295" s="23"/>
      <c r="L295" s="23"/>
      <c r="M295" s="11"/>
      <c r="N295" s="26"/>
      <c r="O295" s="384"/>
      <c r="P295" s="384"/>
      <c r="Q295" s="384"/>
      <c r="R295" s="7"/>
      <c r="S295" s="23"/>
      <c r="T295" s="384"/>
    </row>
    <row r="296" spans="1:20" s="392" customFormat="1" x14ac:dyDescent="0.2">
      <c r="A296" s="384"/>
      <c r="B296" s="7"/>
      <c r="C296" s="7"/>
      <c r="D296" s="7"/>
      <c r="E296" s="10"/>
      <c r="F296" s="384"/>
      <c r="G296" s="384"/>
      <c r="H296" s="384"/>
      <c r="I296" s="384"/>
      <c r="J296" s="15"/>
      <c r="K296" s="23"/>
      <c r="L296" s="23"/>
      <c r="M296" s="11"/>
      <c r="N296" s="26"/>
      <c r="O296" s="384"/>
      <c r="P296" s="384"/>
      <c r="Q296" s="384"/>
      <c r="R296" s="7"/>
      <c r="S296" s="23"/>
      <c r="T296" s="384"/>
    </row>
    <row r="297" spans="1:20" s="392" customFormat="1" x14ac:dyDescent="0.2">
      <c r="A297" s="384"/>
      <c r="B297" s="7"/>
      <c r="C297" s="7"/>
      <c r="D297" s="7"/>
      <c r="E297" s="10"/>
      <c r="F297" s="384"/>
      <c r="G297" s="384"/>
      <c r="H297" s="384"/>
      <c r="I297" s="384"/>
      <c r="J297" s="15"/>
      <c r="K297" s="23"/>
      <c r="L297" s="23"/>
      <c r="M297" s="11"/>
      <c r="N297" s="26"/>
      <c r="O297" s="384"/>
      <c r="P297" s="384"/>
      <c r="Q297" s="384"/>
      <c r="R297" s="7"/>
      <c r="S297" s="23"/>
      <c r="T297" s="384"/>
    </row>
    <row r="298" spans="1:20" s="392" customFormat="1" x14ac:dyDescent="0.2">
      <c r="A298" s="384"/>
      <c r="B298" s="7"/>
      <c r="C298" s="7"/>
      <c r="D298" s="7"/>
      <c r="E298" s="10"/>
      <c r="F298" s="384"/>
      <c r="G298" s="384"/>
      <c r="H298" s="384"/>
      <c r="I298" s="384"/>
      <c r="J298" s="15"/>
      <c r="K298" s="23"/>
      <c r="L298" s="23"/>
      <c r="M298" s="11"/>
      <c r="N298" s="26"/>
      <c r="O298" s="384"/>
      <c r="P298" s="384"/>
      <c r="Q298" s="384"/>
      <c r="R298" s="7"/>
      <c r="S298" s="23"/>
      <c r="T298" s="384"/>
    </row>
    <row r="299" spans="1:20" s="392" customFormat="1" x14ac:dyDescent="0.2">
      <c r="A299" s="384"/>
      <c r="B299" s="7"/>
      <c r="C299" s="7"/>
      <c r="D299" s="7"/>
      <c r="E299" s="10"/>
      <c r="F299" s="384"/>
      <c r="G299" s="384"/>
      <c r="H299" s="384"/>
      <c r="I299" s="384"/>
      <c r="J299" s="15"/>
      <c r="K299" s="23"/>
      <c r="L299" s="23"/>
      <c r="M299" s="11"/>
      <c r="N299" s="26"/>
      <c r="O299" s="384"/>
      <c r="P299" s="384"/>
      <c r="Q299" s="384"/>
      <c r="R299" s="7"/>
      <c r="S299" s="23"/>
      <c r="T299" s="384"/>
    </row>
    <row r="300" spans="1:20" s="392" customFormat="1" x14ac:dyDescent="0.2">
      <c r="A300" s="384"/>
      <c r="B300" s="7"/>
      <c r="C300" s="7"/>
      <c r="D300" s="7"/>
      <c r="E300" s="10"/>
      <c r="F300" s="384"/>
      <c r="G300" s="384"/>
      <c r="H300" s="384"/>
      <c r="I300" s="384"/>
      <c r="J300" s="15"/>
      <c r="K300" s="23"/>
      <c r="L300" s="23"/>
      <c r="M300" s="11"/>
      <c r="N300" s="26"/>
      <c r="O300" s="384"/>
      <c r="P300" s="384"/>
      <c r="Q300" s="384"/>
      <c r="R300" s="7"/>
      <c r="S300" s="23"/>
      <c r="T300" s="384"/>
    </row>
    <row r="301" spans="1:20" s="392" customFormat="1" x14ac:dyDescent="0.2">
      <c r="A301" s="384"/>
      <c r="B301" s="7"/>
      <c r="C301" s="7"/>
      <c r="D301" s="7"/>
      <c r="E301" s="10"/>
      <c r="F301" s="384"/>
      <c r="G301" s="384"/>
      <c r="H301" s="384"/>
      <c r="I301" s="384"/>
      <c r="J301" s="15"/>
      <c r="K301" s="23"/>
      <c r="L301" s="23"/>
      <c r="M301" s="11"/>
      <c r="N301" s="26"/>
      <c r="O301" s="384"/>
      <c r="P301" s="384"/>
      <c r="Q301" s="384"/>
      <c r="R301" s="7"/>
      <c r="S301" s="23"/>
      <c r="T301" s="384"/>
    </row>
    <row r="302" spans="1:20" s="392" customFormat="1" x14ac:dyDescent="0.2">
      <c r="A302" s="384"/>
      <c r="B302" s="7"/>
      <c r="C302" s="7"/>
      <c r="D302" s="7"/>
      <c r="E302" s="10"/>
      <c r="F302" s="384"/>
      <c r="G302" s="384"/>
      <c r="H302" s="384"/>
      <c r="I302" s="384"/>
      <c r="J302" s="15"/>
      <c r="K302" s="23"/>
      <c r="L302" s="23"/>
      <c r="M302" s="11"/>
      <c r="N302" s="26"/>
      <c r="O302" s="384"/>
      <c r="P302" s="384"/>
      <c r="Q302" s="384"/>
      <c r="R302" s="7"/>
      <c r="S302" s="23"/>
      <c r="T302" s="384"/>
    </row>
    <row r="303" spans="1:20" s="392" customFormat="1" x14ac:dyDescent="0.2">
      <c r="A303" s="384"/>
      <c r="B303" s="7"/>
      <c r="C303" s="7"/>
      <c r="D303" s="7"/>
      <c r="E303" s="10"/>
      <c r="F303" s="384"/>
      <c r="G303" s="384"/>
      <c r="H303" s="384"/>
      <c r="I303" s="384"/>
      <c r="J303" s="15"/>
      <c r="K303" s="23"/>
      <c r="L303" s="23"/>
      <c r="M303" s="11"/>
      <c r="N303" s="26"/>
      <c r="O303" s="384"/>
      <c r="P303" s="384"/>
      <c r="Q303" s="384"/>
      <c r="R303" s="7"/>
      <c r="S303" s="23"/>
      <c r="T303" s="384"/>
    </row>
    <row r="304" spans="1:20" s="392" customFormat="1" x14ac:dyDescent="0.2">
      <c r="A304" s="384"/>
      <c r="B304" s="7"/>
      <c r="C304" s="7"/>
      <c r="D304" s="7"/>
      <c r="E304" s="10"/>
      <c r="F304" s="384"/>
      <c r="G304" s="384"/>
      <c r="H304" s="384"/>
      <c r="I304" s="384"/>
      <c r="J304" s="15"/>
      <c r="K304" s="23"/>
      <c r="L304" s="23"/>
      <c r="M304" s="11"/>
      <c r="N304" s="26"/>
      <c r="O304" s="384"/>
      <c r="P304" s="384"/>
      <c r="Q304" s="384"/>
      <c r="R304" s="7"/>
      <c r="S304" s="23"/>
      <c r="T304" s="384"/>
    </row>
    <row r="305" spans="1:20" s="392" customFormat="1" x14ac:dyDescent="0.2">
      <c r="A305" s="384"/>
      <c r="B305" s="7"/>
      <c r="C305" s="7"/>
      <c r="D305" s="7"/>
      <c r="E305" s="10"/>
      <c r="F305" s="384"/>
      <c r="G305" s="384"/>
      <c r="H305" s="384"/>
      <c r="I305" s="384"/>
      <c r="J305" s="15"/>
      <c r="K305" s="23"/>
      <c r="L305" s="23"/>
      <c r="M305" s="11"/>
      <c r="N305" s="26"/>
      <c r="O305" s="384"/>
      <c r="P305" s="384"/>
      <c r="Q305" s="384"/>
      <c r="R305" s="7"/>
      <c r="S305" s="23"/>
      <c r="T305" s="384"/>
    </row>
    <row r="306" spans="1:20" s="392" customFormat="1" x14ac:dyDescent="0.2">
      <c r="A306" s="384"/>
      <c r="B306" s="7"/>
      <c r="C306" s="7"/>
      <c r="D306" s="7"/>
      <c r="E306" s="10"/>
      <c r="F306" s="384"/>
      <c r="G306" s="384"/>
      <c r="H306" s="384"/>
      <c r="I306" s="384"/>
      <c r="J306" s="15"/>
      <c r="K306" s="23"/>
      <c r="L306" s="23"/>
      <c r="M306" s="11"/>
      <c r="N306" s="26"/>
      <c r="O306" s="384"/>
      <c r="P306" s="384"/>
      <c r="Q306" s="384"/>
      <c r="R306" s="7"/>
      <c r="S306" s="23"/>
      <c r="T306" s="384"/>
    </row>
    <row r="307" spans="1:20" s="392" customFormat="1" x14ac:dyDescent="0.2">
      <c r="A307" s="384"/>
      <c r="B307" s="7"/>
      <c r="C307" s="7"/>
      <c r="D307" s="7"/>
      <c r="E307" s="10"/>
      <c r="F307" s="384"/>
      <c r="G307" s="384"/>
      <c r="H307" s="384"/>
      <c r="I307" s="384"/>
      <c r="J307" s="15"/>
      <c r="K307" s="23"/>
      <c r="L307" s="23"/>
      <c r="M307" s="11"/>
      <c r="N307" s="26"/>
      <c r="O307" s="384"/>
      <c r="P307" s="384"/>
      <c r="Q307" s="384"/>
      <c r="R307" s="7"/>
      <c r="S307" s="23"/>
      <c r="T307" s="384"/>
    </row>
    <row r="308" spans="1:20" s="392" customFormat="1" x14ac:dyDescent="0.2">
      <c r="A308" s="384"/>
      <c r="B308" s="7"/>
      <c r="C308" s="7"/>
      <c r="D308" s="7"/>
      <c r="E308" s="10"/>
      <c r="F308" s="384"/>
      <c r="G308" s="384"/>
      <c r="H308" s="384"/>
      <c r="I308" s="384"/>
      <c r="J308" s="15"/>
      <c r="K308" s="23"/>
      <c r="L308" s="23"/>
      <c r="M308" s="11"/>
      <c r="N308" s="26"/>
      <c r="O308" s="384"/>
      <c r="P308" s="384"/>
      <c r="Q308" s="384"/>
      <c r="R308" s="7"/>
      <c r="S308" s="23"/>
      <c r="T308" s="384"/>
    </row>
    <row r="309" spans="1:20" s="392" customFormat="1" x14ac:dyDescent="0.2">
      <c r="A309" s="384"/>
      <c r="B309" s="7"/>
      <c r="C309" s="7"/>
      <c r="D309" s="7"/>
      <c r="E309" s="10"/>
      <c r="F309" s="384"/>
      <c r="G309" s="384"/>
      <c r="H309" s="384"/>
      <c r="I309" s="384"/>
      <c r="J309" s="15"/>
      <c r="K309" s="23"/>
      <c r="L309" s="23"/>
      <c r="M309" s="11"/>
      <c r="N309" s="26"/>
      <c r="O309" s="384"/>
      <c r="P309" s="384"/>
      <c r="Q309" s="384"/>
      <c r="R309" s="7"/>
      <c r="S309" s="23"/>
      <c r="T309" s="384"/>
    </row>
    <row r="310" spans="1:20" s="392" customFormat="1" x14ac:dyDescent="0.2">
      <c r="A310" s="384"/>
      <c r="B310" s="7"/>
      <c r="C310" s="7"/>
      <c r="D310" s="7"/>
      <c r="E310" s="10"/>
      <c r="F310" s="384"/>
      <c r="G310" s="384"/>
      <c r="H310" s="384"/>
      <c r="I310" s="384"/>
      <c r="J310" s="15"/>
      <c r="K310" s="23"/>
      <c r="L310" s="23"/>
      <c r="M310" s="11"/>
      <c r="N310" s="26"/>
      <c r="O310" s="384"/>
      <c r="P310" s="384"/>
      <c r="Q310" s="384"/>
      <c r="R310" s="7"/>
      <c r="S310" s="23"/>
      <c r="T310" s="384"/>
    </row>
    <row r="311" spans="1:20" s="392" customFormat="1" x14ac:dyDescent="0.2">
      <c r="A311" s="384"/>
      <c r="B311" s="7"/>
      <c r="C311" s="7"/>
      <c r="D311" s="7"/>
      <c r="E311" s="10"/>
      <c r="F311" s="384"/>
      <c r="G311" s="384"/>
      <c r="H311" s="384"/>
      <c r="I311" s="384"/>
      <c r="J311" s="15"/>
      <c r="K311" s="23"/>
      <c r="L311" s="23"/>
      <c r="M311" s="11"/>
      <c r="N311" s="26"/>
      <c r="O311" s="384"/>
      <c r="P311" s="384"/>
      <c r="Q311" s="384"/>
      <c r="R311" s="7"/>
      <c r="S311" s="23"/>
      <c r="T311" s="384"/>
    </row>
    <row r="312" spans="1:20" s="392" customFormat="1" x14ac:dyDescent="0.2">
      <c r="A312" s="384"/>
      <c r="B312" s="7"/>
      <c r="C312" s="7"/>
      <c r="D312" s="7"/>
      <c r="E312" s="10"/>
      <c r="F312" s="384"/>
      <c r="G312" s="384"/>
      <c r="H312" s="384"/>
      <c r="I312" s="384"/>
      <c r="J312" s="15"/>
      <c r="K312" s="23"/>
      <c r="L312" s="23"/>
      <c r="M312" s="11"/>
      <c r="N312" s="26"/>
      <c r="O312" s="384"/>
      <c r="P312" s="384"/>
      <c r="Q312" s="384"/>
      <c r="R312" s="7"/>
      <c r="S312" s="23"/>
      <c r="T312" s="384"/>
    </row>
    <row r="313" spans="1:20" s="392" customFormat="1" x14ac:dyDescent="0.2">
      <c r="A313" s="384"/>
      <c r="B313" s="7"/>
      <c r="C313" s="7"/>
      <c r="D313" s="7"/>
      <c r="E313" s="10"/>
      <c r="F313" s="384"/>
      <c r="G313" s="384"/>
      <c r="H313" s="384"/>
      <c r="I313" s="384"/>
      <c r="J313" s="15"/>
      <c r="K313" s="23"/>
      <c r="L313" s="23"/>
      <c r="M313" s="11"/>
      <c r="N313" s="26"/>
      <c r="O313" s="384"/>
      <c r="P313" s="384"/>
      <c r="Q313" s="384"/>
      <c r="R313" s="7"/>
      <c r="S313" s="23"/>
      <c r="T313" s="384"/>
    </row>
    <row r="314" spans="1:20" s="392" customFormat="1" x14ac:dyDescent="0.2">
      <c r="A314" s="384"/>
      <c r="B314" s="7"/>
      <c r="C314" s="7"/>
      <c r="D314" s="7"/>
      <c r="E314" s="10"/>
      <c r="F314" s="384"/>
      <c r="G314" s="384"/>
      <c r="H314" s="384"/>
      <c r="I314" s="384"/>
      <c r="J314" s="15"/>
      <c r="K314" s="23"/>
      <c r="L314" s="23"/>
      <c r="M314" s="11"/>
      <c r="N314" s="26"/>
      <c r="O314" s="384"/>
      <c r="P314" s="384"/>
      <c r="Q314" s="384"/>
      <c r="R314" s="7"/>
      <c r="S314" s="23"/>
      <c r="T314" s="384"/>
    </row>
    <row r="315" spans="1:20" s="392" customFormat="1" x14ac:dyDescent="0.2">
      <c r="A315" s="384"/>
      <c r="B315" s="7"/>
      <c r="C315" s="7"/>
      <c r="D315" s="7"/>
      <c r="E315" s="10"/>
      <c r="F315" s="384"/>
      <c r="G315" s="384"/>
      <c r="H315" s="384"/>
      <c r="I315" s="384"/>
      <c r="J315" s="15"/>
      <c r="K315" s="23"/>
      <c r="L315" s="23"/>
      <c r="M315" s="11"/>
      <c r="N315" s="26"/>
      <c r="O315" s="384"/>
      <c r="P315" s="384"/>
      <c r="Q315" s="384"/>
      <c r="R315" s="7"/>
      <c r="S315" s="23"/>
      <c r="T315" s="384"/>
    </row>
    <row r="316" spans="1:20" s="392" customFormat="1" x14ac:dyDescent="0.2">
      <c r="A316" s="384"/>
      <c r="B316" s="7"/>
      <c r="C316" s="7"/>
      <c r="D316" s="7"/>
      <c r="E316" s="10"/>
      <c r="F316" s="384"/>
      <c r="G316" s="384"/>
      <c r="H316" s="384"/>
      <c r="I316" s="384"/>
      <c r="J316" s="15"/>
      <c r="K316" s="23"/>
      <c r="L316" s="23"/>
      <c r="M316" s="11"/>
      <c r="N316" s="26"/>
      <c r="O316" s="384"/>
      <c r="P316" s="384"/>
      <c r="Q316" s="384"/>
      <c r="R316" s="7"/>
      <c r="S316" s="23"/>
      <c r="T316" s="384"/>
    </row>
    <row r="317" spans="1:20" s="392" customFormat="1" x14ac:dyDescent="0.2">
      <c r="A317" s="384"/>
      <c r="B317" s="7"/>
      <c r="C317" s="7"/>
      <c r="D317" s="7"/>
      <c r="E317" s="10"/>
      <c r="F317" s="384"/>
      <c r="G317" s="384"/>
      <c r="H317" s="384"/>
      <c r="I317" s="384"/>
      <c r="J317" s="15"/>
      <c r="K317" s="23"/>
      <c r="L317" s="23"/>
      <c r="M317" s="11"/>
      <c r="N317" s="26"/>
      <c r="O317" s="384"/>
      <c r="P317" s="384"/>
      <c r="Q317" s="384"/>
      <c r="R317" s="7"/>
      <c r="S317" s="23"/>
      <c r="T317" s="384"/>
    </row>
    <row r="318" spans="1:20" s="392" customFormat="1" x14ac:dyDescent="0.2">
      <c r="A318" s="384"/>
      <c r="B318" s="7"/>
      <c r="C318" s="7"/>
      <c r="D318" s="7"/>
      <c r="E318" s="10"/>
      <c r="F318" s="384"/>
      <c r="G318" s="384"/>
      <c r="H318" s="384"/>
      <c r="I318" s="384"/>
      <c r="J318" s="15"/>
      <c r="K318" s="23"/>
      <c r="L318" s="23"/>
      <c r="M318" s="11"/>
      <c r="N318" s="26"/>
      <c r="O318" s="384"/>
      <c r="P318" s="384"/>
      <c r="Q318" s="384"/>
      <c r="R318" s="7"/>
      <c r="S318" s="23"/>
      <c r="T318" s="384"/>
    </row>
    <row r="319" spans="1:20" s="392" customFormat="1" x14ac:dyDescent="0.2">
      <c r="A319" s="384"/>
      <c r="B319" s="7"/>
      <c r="C319" s="7"/>
      <c r="D319" s="7"/>
      <c r="E319" s="10"/>
      <c r="F319" s="384"/>
      <c r="G319" s="384"/>
      <c r="H319" s="384"/>
      <c r="I319" s="384"/>
      <c r="J319" s="15"/>
      <c r="K319" s="23"/>
      <c r="L319" s="23"/>
      <c r="M319" s="11"/>
      <c r="N319" s="26"/>
      <c r="O319" s="384"/>
      <c r="P319" s="384"/>
      <c r="Q319" s="384"/>
      <c r="R319" s="7"/>
      <c r="S319" s="23"/>
      <c r="T319" s="384"/>
    </row>
    <row r="320" spans="1:20" s="392" customFormat="1" x14ac:dyDescent="0.2">
      <c r="A320" s="384"/>
      <c r="B320" s="7"/>
      <c r="C320" s="7"/>
      <c r="D320" s="7"/>
      <c r="E320" s="10"/>
      <c r="F320" s="384"/>
      <c r="G320" s="384"/>
      <c r="H320" s="384"/>
      <c r="I320" s="384"/>
      <c r="J320" s="15"/>
      <c r="K320" s="23"/>
      <c r="L320" s="23"/>
      <c r="M320" s="11"/>
      <c r="N320" s="26"/>
      <c r="O320" s="384"/>
      <c r="P320" s="384"/>
      <c r="Q320" s="384"/>
      <c r="R320" s="7"/>
      <c r="S320" s="23"/>
      <c r="T320" s="384"/>
    </row>
    <row r="321" spans="1:20" s="392" customFormat="1" x14ac:dyDescent="0.2">
      <c r="A321" s="384"/>
      <c r="B321" s="7"/>
      <c r="C321" s="7"/>
      <c r="D321" s="7"/>
      <c r="E321" s="10"/>
      <c r="F321" s="384"/>
      <c r="G321" s="384"/>
      <c r="H321" s="384"/>
      <c r="I321" s="384"/>
      <c r="J321" s="15"/>
      <c r="K321" s="23"/>
      <c r="L321" s="23"/>
      <c r="M321" s="11"/>
      <c r="N321" s="26"/>
      <c r="O321" s="384"/>
      <c r="P321" s="384"/>
      <c r="Q321" s="384"/>
      <c r="R321" s="7"/>
      <c r="S321" s="23"/>
      <c r="T321" s="384"/>
    </row>
    <row r="322" spans="1:20" s="392" customFormat="1" x14ac:dyDescent="0.2">
      <c r="A322" s="384"/>
      <c r="B322" s="7"/>
      <c r="C322" s="7"/>
      <c r="D322" s="7"/>
      <c r="E322" s="10"/>
      <c r="F322" s="384"/>
      <c r="G322" s="384"/>
      <c r="H322" s="384"/>
      <c r="I322" s="384"/>
      <c r="J322" s="15"/>
      <c r="K322" s="23"/>
      <c r="L322" s="23"/>
      <c r="M322" s="11"/>
      <c r="N322" s="26"/>
      <c r="O322" s="384"/>
      <c r="P322" s="384"/>
      <c r="Q322" s="384"/>
      <c r="R322" s="7"/>
      <c r="S322" s="23"/>
      <c r="T322" s="384"/>
    </row>
    <row r="323" spans="1:20" s="392" customFormat="1" x14ac:dyDescent="0.2">
      <c r="A323" s="384"/>
      <c r="B323" s="7"/>
      <c r="C323" s="7"/>
      <c r="D323" s="7"/>
      <c r="E323" s="10"/>
      <c r="F323" s="384"/>
      <c r="G323" s="384"/>
      <c r="H323" s="384"/>
      <c r="I323" s="384"/>
      <c r="J323" s="15"/>
      <c r="K323" s="23"/>
      <c r="L323" s="23"/>
      <c r="M323" s="11"/>
      <c r="N323" s="26"/>
      <c r="O323" s="384"/>
      <c r="P323" s="384"/>
      <c r="Q323" s="384"/>
      <c r="R323" s="7"/>
      <c r="S323" s="23"/>
      <c r="T323" s="384"/>
    </row>
    <row r="324" spans="1:20" s="392" customFormat="1" x14ac:dyDescent="0.2">
      <c r="A324" s="384"/>
      <c r="B324" s="7"/>
      <c r="C324" s="7"/>
      <c r="D324" s="7"/>
      <c r="E324" s="10"/>
      <c r="F324" s="384"/>
      <c r="G324" s="384"/>
      <c r="H324" s="384"/>
      <c r="I324" s="384"/>
      <c r="J324" s="15"/>
      <c r="K324" s="23"/>
      <c r="L324" s="23"/>
      <c r="M324" s="11"/>
      <c r="N324" s="26"/>
      <c r="O324" s="384"/>
      <c r="P324" s="384"/>
      <c r="Q324" s="384"/>
      <c r="R324" s="7"/>
      <c r="S324" s="23"/>
      <c r="T324" s="384"/>
    </row>
    <row r="325" spans="1:20" s="392" customFormat="1" x14ac:dyDescent="0.2">
      <c r="A325" s="384"/>
      <c r="B325" s="7"/>
      <c r="C325" s="7"/>
      <c r="D325" s="7"/>
      <c r="E325" s="10"/>
      <c r="F325" s="384"/>
      <c r="G325" s="384"/>
      <c r="H325" s="384"/>
      <c r="I325" s="384"/>
      <c r="J325" s="15"/>
      <c r="K325" s="23"/>
      <c r="L325" s="23"/>
      <c r="M325" s="11"/>
      <c r="N325" s="26"/>
      <c r="O325" s="384"/>
      <c r="P325" s="384"/>
      <c r="Q325" s="384"/>
      <c r="R325" s="7"/>
      <c r="S325" s="23"/>
      <c r="T325" s="384"/>
    </row>
    <row r="326" spans="1:20" s="392" customFormat="1" x14ac:dyDescent="0.2">
      <c r="A326" s="384"/>
      <c r="B326" s="7"/>
      <c r="C326" s="7"/>
      <c r="D326" s="7"/>
      <c r="E326" s="10"/>
      <c r="F326" s="384"/>
      <c r="G326" s="384"/>
      <c r="H326" s="384"/>
      <c r="I326" s="384"/>
      <c r="J326" s="15"/>
      <c r="K326" s="23"/>
      <c r="L326" s="23"/>
      <c r="M326" s="11"/>
      <c r="N326" s="26"/>
      <c r="O326" s="384"/>
      <c r="P326" s="384"/>
      <c r="Q326" s="384"/>
      <c r="R326" s="7"/>
      <c r="S326" s="23"/>
      <c r="T326" s="384"/>
    </row>
    <row r="327" spans="1:20" s="392" customFormat="1" x14ac:dyDescent="0.2">
      <c r="A327" s="384"/>
      <c r="B327" s="7"/>
      <c r="C327" s="7"/>
      <c r="D327" s="7"/>
      <c r="E327" s="10"/>
      <c r="F327" s="384"/>
      <c r="G327" s="384"/>
      <c r="H327" s="384"/>
      <c r="I327" s="384"/>
      <c r="J327" s="15"/>
      <c r="K327" s="23"/>
      <c r="L327" s="23"/>
      <c r="M327" s="11"/>
      <c r="N327" s="26"/>
      <c r="O327" s="384"/>
      <c r="P327" s="384"/>
      <c r="Q327" s="384"/>
      <c r="R327" s="7"/>
      <c r="S327" s="23"/>
      <c r="T327" s="384"/>
    </row>
    <row r="328" spans="1:20" s="392" customFormat="1" x14ac:dyDescent="0.2">
      <c r="A328" s="384"/>
      <c r="B328" s="7"/>
      <c r="C328" s="7"/>
      <c r="D328" s="7"/>
      <c r="E328" s="10"/>
      <c r="F328" s="384"/>
      <c r="G328" s="384"/>
      <c r="H328" s="384"/>
      <c r="I328" s="384"/>
      <c r="J328" s="15"/>
      <c r="K328" s="23"/>
      <c r="L328" s="23"/>
      <c r="M328" s="11"/>
      <c r="N328" s="26"/>
      <c r="O328" s="384"/>
      <c r="P328" s="384"/>
      <c r="Q328" s="384"/>
      <c r="R328" s="7"/>
      <c r="S328" s="23"/>
      <c r="T328" s="384"/>
    </row>
    <row r="329" spans="1:20" s="392" customFormat="1" x14ac:dyDescent="0.2">
      <c r="A329" s="384"/>
      <c r="B329" s="7"/>
      <c r="C329" s="7"/>
      <c r="D329" s="7"/>
      <c r="E329" s="10"/>
      <c r="F329" s="384"/>
      <c r="G329" s="384"/>
      <c r="H329" s="384"/>
      <c r="I329" s="384"/>
      <c r="J329" s="15"/>
      <c r="K329" s="23"/>
      <c r="L329" s="23"/>
      <c r="M329" s="11"/>
      <c r="N329" s="26"/>
      <c r="O329" s="384"/>
      <c r="P329" s="384"/>
      <c r="Q329" s="384"/>
      <c r="R329" s="7"/>
      <c r="S329" s="23"/>
      <c r="T329" s="384"/>
    </row>
    <row r="330" spans="1:20" s="392" customFormat="1" x14ac:dyDescent="0.2">
      <c r="A330" s="384"/>
      <c r="B330" s="7"/>
      <c r="C330" s="7"/>
      <c r="D330" s="7"/>
      <c r="E330" s="10"/>
      <c r="F330" s="384"/>
      <c r="G330" s="384"/>
      <c r="H330" s="384"/>
      <c r="I330" s="384"/>
      <c r="J330" s="15"/>
      <c r="K330" s="23"/>
      <c r="L330" s="23"/>
      <c r="M330" s="11"/>
      <c r="N330" s="26"/>
      <c r="O330" s="384"/>
      <c r="P330" s="384"/>
      <c r="Q330" s="384"/>
      <c r="R330" s="7"/>
      <c r="S330" s="23"/>
      <c r="T330" s="384"/>
    </row>
    <row r="331" spans="1:20" s="392" customFormat="1" x14ac:dyDescent="0.2">
      <c r="A331" s="384"/>
      <c r="B331" s="7"/>
      <c r="C331" s="7"/>
      <c r="D331" s="7"/>
      <c r="E331" s="10"/>
      <c r="F331" s="384"/>
      <c r="G331" s="384"/>
      <c r="H331" s="384"/>
      <c r="I331" s="384"/>
      <c r="J331" s="15"/>
      <c r="K331" s="23"/>
      <c r="L331" s="23"/>
      <c r="M331" s="11"/>
      <c r="N331" s="26"/>
      <c r="O331" s="384"/>
      <c r="P331" s="384"/>
      <c r="Q331" s="384"/>
      <c r="R331" s="7"/>
      <c r="S331" s="23"/>
      <c r="T331" s="384"/>
    </row>
    <row r="332" spans="1:20" s="392" customFormat="1" x14ac:dyDescent="0.2">
      <c r="A332" s="384"/>
      <c r="B332" s="7"/>
      <c r="C332" s="7"/>
      <c r="D332" s="7"/>
      <c r="E332" s="10"/>
      <c r="F332" s="384"/>
      <c r="G332" s="384"/>
      <c r="H332" s="384"/>
      <c r="I332" s="384"/>
      <c r="J332" s="15"/>
      <c r="K332" s="23"/>
      <c r="L332" s="23"/>
      <c r="M332" s="11"/>
      <c r="N332" s="26"/>
      <c r="O332" s="384"/>
      <c r="P332" s="384"/>
      <c r="Q332" s="384"/>
      <c r="R332" s="7"/>
      <c r="S332" s="23"/>
      <c r="T332" s="384"/>
    </row>
    <row r="333" spans="1:20" s="392" customFormat="1" x14ac:dyDescent="0.2">
      <c r="A333" s="384"/>
      <c r="B333" s="7"/>
      <c r="C333" s="7"/>
      <c r="D333" s="7"/>
      <c r="E333" s="10"/>
      <c r="F333" s="384"/>
      <c r="G333" s="384"/>
      <c r="H333" s="384"/>
      <c r="I333" s="384"/>
      <c r="J333" s="15"/>
      <c r="K333" s="23"/>
      <c r="L333" s="23"/>
      <c r="M333" s="11"/>
      <c r="N333" s="26"/>
      <c r="O333" s="384"/>
      <c r="P333" s="384"/>
      <c r="Q333" s="384"/>
      <c r="R333" s="7"/>
      <c r="S333" s="23"/>
      <c r="T333" s="384"/>
    </row>
    <row r="334" spans="1:20" s="392" customFormat="1" x14ac:dyDescent="0.2">
      <c r="A334" s="384"/>
      <c r="B334" s="7"/>
      <c r="C334" s="7"/>
      <c r="D334" s="7"/>
      <c r="E334" s="10"/>
      <c r="F334" s="384"/>
      <c r="G334" s="384"/>
      <c r="H334" s="384"/>
      <c r="I334" s="384"/>
      <c r="J334" s="15"/>
      <c r="K334" s="23"/>
      <c r="L334" s="23"/>
      <c r="M334" s="11"/>
      <c r="N334" s="26"/>
      <c r="O334" s="384"/>
      <c r="P334" s="384"/>
      <c r="Q334" s="384"/>
      <c r="R334" s="7"/>
      <c r="S334" s="23"/>
      <c r="T334" s="384"/>
    </row>
    <row r="335" spans="1:20" s="392" customFormat="1" x14ac:dyDescent="0.2">
      <c r="A335" s="384"/>
      <c r="B335" s="7"/>
      <c r="C335" s="7"/>
      <c r="D335" s="7"/>
      <c r="E335" s="10"/>
      <c r="F335" s="384"/>
      <c r="G335" s="384"/>
      <c r="H335" s="384"/>
      <c r="I335" s="384"/>
      <c r="J335" s="15"/>
      <c r="K335" s="23"/>
      <c r="L335" s="23"/>
      <c r="M335" s="11"/>
      <c r="N335" s="26"/>
      <c r="O335" s="384"/>
      <c r="P335" s="384"/>
      <c r="Q335" s="384"/>
      <c r="R335" s="7"/>
      <c r="S335" s="23"/>
      <c r="T335" s="384"/>
    </row>
    <row r="336" spans="1:20" s="392" customFormat="1" x14ac:dyDescent="0.2">
      <c r="A336" s="384"/>
      <c r="B336" s="7"/>
      <c r="C336" s="7"/>
      <c r="D336" s="7"/>
      <c r="E336" s="10"/>
      <c r="F336" s="384"/>
      <c r="G336" s="384"/>
      <c r="H336" s="384"/>
      <c r="I336" s="384"/>
      <c r="J336" s="15"/>
      <c r="K336" s="23"/>
      <c r="L336" s="23"/>
      <c r="M336" s="11"/>
      <c r="N336" s="26"/>
      <c r="O336" s="384"/>
      <c r="P336" s="384"/>
      <c r="Q336" s="384"/>
      <c r="R336" s="7"/>
      <c r="S336" s="23"/>
      <c r="T336" s="384"/>
    </row>
    <row r="337" spans="1:20" s="392" customFormat="1" x14ac:dyDescent="0.2">
      <c r="A337" s="384"/>
      <c r="B337" s="7"/>
      <c r="C337" s="7"/>
      <c r="D337" s="7"/>
      <c r="E337" s="10"/>
      <c r="F337" s="384"/>
      <c r="G337" s="384"/>
      <c r="H337" s="384"/>
      <c r="I337" s="384"/>
      <c r="J337" s="15"/>
      <c r="K337" s="23"/>
      <c r="L337" s="23"/>
      <c r="M337" s="11"/>
      <c r="N337" s="26"/>
      <c r="O337" s="384"/>
      <c r="P337" s="384"/>
      <c r="Q337" s="384"/>
      <c r="R337" s="7"/>
      <c r="S337" s="23"/>
      <c r="T337" s="384"/>
    </row>
    <row r="338" spans="1:20" s="392" customFormat="1" x14ac:dyDescent="0.2">
      <c r="A338" s="384"/>
      <c r="B338" s="7"/>
      <c r="C338" s="7"/>
      <c r="D338" s="7"/>
      <c r="E338" s="10"/>
      <c r="F338" s="384"/>
      <c r="G338" s="384"/>
      <c r="H338" s="384"/>
      <c r="I338" s="384"/>
      <c r="J338" s="15"/>
      <c r="K338" s="23"/>
      <c r="L338" s="23"/>
      <c r="M338" s="11"/>
      <c r="N338" s="26"/>
      <c r="O338" s="384"/>
      <c r="P338" s="384"/>
      <c r="Q338" s="384"/>
      <c r="R338" s="7"/>
      <c r="S338" s="23"/>
      <c r="T338" s="384"/>
    </row>
    <row r="339" spans="1:20" s="392" customFormat="1" x14ac:dyDescent="0.2">
      <c r="A339" s="384"/>
      <c r="B339" s="7"/>
      <c r="C339" s="7"/>
      <c r="D339" s="7"/>
      <c r="E339" s="10"/>
      <c r="F339" s="384"/>
      <c r="G339" s="384"/>
      <c r="H339" s="384"/>
      <c r="I339" s="384"/>
      <c r="J339" s="15"/>
      <c r="K339" s="23"/>
      <c r="L339" s="23"/>
      <c r="M339" s="11"/>
      <c r="N339" s="26"/>
      <c r="O339" s="384"/>
      <c r="P339" s="384"/>
      <c r="Q339" s="384"/>
      <c r="R339" s="7"/>
      <c r="S339" s="23"/>
      <c r="T339" s="384"/>
    </row>
    <row r="340" spans="1:20" s="392" customFormat="1" x14ac:dyDescent="0.2">
      <c r="A340" s="384"/>
      <c r="B340" s="7"/>
      <c r="C340" s="7"/>
      <c r="D340" s="7"/>
      <c r="E340" s="10"/>
      <c r="F340" s="384"/>
      <c r="G340" s="384"/>
      <c r="H340" s="384"/>
      <c r="I340" s="384"/>
      <c r="J340" s="15"/>
      <c r="K340" s="23"/>
      <c r="L340" s="23"/>
      <c r="M340" s="11"/>
      <c r="N340" s="26"/>
      <c r="O340" s="384"/>
      <c r="P340" s="384"/>
      <c r="Q340" s="384"/>
      <c r="R340" s="7"/>
      <c r="S340" s="23"/>
      <c r="T340" s="384"/>
    </row>
    <row r="341" spans="1:20" s="392" customFormat="1" x14ac:dyDescent="0.2">
      <c r="A341" s="384"/>
      <c r="B341" s="7"/>
      <c r="C341" s="7"/>
      <c r="D341" s="7"/>
      <c r="E341" s="10"/>
      <c r="F341" s="384"/>
      <c r="G341" s="384"/>
      <c r="H341" s="384"/>
      <c r="I341" s="384"/>
      <c r="J341" s="15"/>
      <c r="K341" s="23"/>
      <c r="L341" s="23"/>
      <c r="M341" s="11"/>
      <c r="N341" s="26"/>
      <c r="O341" s="384"/>
      <c r="P341" s="384"/>
      <c r="Q341" s="384"/>
      <c r="R341" s="7"/>
      <c r="S341" s="23"/>
      <c r="T341" s="384"/>
    </row>
    <row r="342" spans="1:20" s="392" customFormat="1" x14ac:dyDescent="0.2">
      <c r="A342" s="384"/>
      <c r="B342" s="7"/>
      <c r="C342" s="7"/>
      <c r="D342" s="7"/>
      <c r="E342" s="10"/>
      <c r="F342" s="384"/>
      <c r="G342" s="384"/>
      <c r="H342" s="384"/>
      <c r="I342" s="384"/>
      <c r="J342" s="15"/>
      <c r="K342" s="23"/>
      <c r="L342" s="23"/>
      <c r="M342" s="11"/>
      <c r="N342" s="26"/>
      <c r="O342" s="384"/>
      <c r="P342" s="384"/>
      <c r="Q342" s="384"/>
      <c r="R342" s="7"/>
      <c r="S342" s="23"/>
      <c r="T342" s="384"/>
    </row>
    <row r="343" spans="1:20" s="392" customFormat="1" x14ac:dyDescent="0.2">
      <c r="A343" s="384"/>
      <c r="B343" s="7"/>
      <c r="C343" s="7"/>
      <c r="D343" s="7"/>
      <c r="E343" s="10"/>
      <c r="F343" s="384"/>
      <c r="G343" s="384"/>
      <c r="H343" s="384"/>
      <c r="I343" s="384"/>
      <c r="J343" s="15"/>
      <c r="K343" s="23"/>
      <c r="L343" s="23"/>
      <c r="M343" s="11"/>
      <c r="N343" s="26"/>
      <c r="O343" s="384"/>
      <c r="P343" s="384"/>
      <c r="Q343" s="384"/>
      <c r="R343" s="7"/>
      <c r="S343" s="23"/>
      <c r="T343" s="384"/>
    </row>
    <row r="344" spans="1:20" s="392" customFormat="1" x14ac:dyDescent="0.2">
      <c r="A344" s="384"/>
      <c r="B344" s="7"/>
      <c r="C344" s="7"/>
      <c r="D344" s="7"/>
      <c r="E344" s="10"/>
      <c r="F344" s="384"/>
      <c r="G344" s="384"/>
      <c r="H344" s="384"/>
      <c r="I344" s="384"/>
      <c r="J344" s="15"/>
      <c r="K344" s="23"/>
      <c r="L344" s="23"/>
      <c r="M344" s="11"/>
      <c r="N344" s="26"/>
      <c r="O344" s="384"/>
      <c r="P344" s="384"/>
      <c r="Q344" s="384"/>
      <c r="R344" s="7"/>
      <c r="S344" s="23"/>
      <c r="T344" s="384"/>
    </row>
    <row r="345" spans="1:20" s="392" customFormat="1" x14ac:dyDescent="0.2">
      <c r="A345" s="384"/>
      <c r="B345" s="7"/>
      <c r="C345" s="7"/>
      <c r="D345" s="7"/>
      <c r="E345" s="10"/>
      <c r="F345" s="384"/>
      <c r="G345" s="384"/>
      <c r="H345" s="384"/>
      <c r="I345" s="384"/>
      <c r="J345" s="15"/>
      <c r="K345" s="23"/>
      <c r="L345" s="23"/>
      <c r="M345" s="11"/>
      <c r="N345" s="26"/>
      <c r="O345" s="384"/>
      <c r="P345" s="384"/>
      <c r="Q345" s="384"/>
      <c r="R345" s="7"/>
      <c r="S345" s="23"/>
      <c r="T345" s="384"/>
    </row>
    <row r="346" spans="1:20" s="392" customFormat="1" x14ac:dyDescent="0.2">
      <c r="A346" s="384"/>
      <c r="B346" s="7"/>
      <c r="C346" s="7"/>
      <c r="D346" s="7"/>
      <c r="E346" s="10"/>
      <c r="F346" s="384"/>
      <c r="G346" s="384"/>
      <c r="H346" s="384"/>
      <c r="I346" s="384"/>
      <c r="J346" s="15"/>
      <c r="K346" s="23"/>
      <c r="L346" s="23"/>
      <c r="M346" s="11"/>
      <c r="N346" s="26"/>
      <c r="O346" s="384"/>
      <c r="P346" s="384"/>
      <c r="Q346" s="384"/>
      <c r="R346" s="7"/>
      <c r="S346" s="23"/>
      <c r="T346" s="384"/>
    </row>
    <row r="347" spans="1:20" s="392" customFormat="1" x14ac:dyDescent="0.2">
      <c r="A347" s="384"/>
      <c r="B347" s="7"/>
      <c r="C347" s="7"/>
      <c r="D347" s="7"/>
      <c r="E347" s="10"/>
      <c r="F347" s="384"/>
      <c r="G347" s="384"/>
      <c r="H347" s="384"/>
      <c r="I347" s="384"/>
      <c r="J347" s="15"/>
      <c r="K347" s="23"/>
      <c r="L347" s="23"/>
      <c r="M347" s="11"/>
      <c r="N347" s="26"/>
      <c r="O347" s="384"/>
      <c r="P347" s="384"/>
      <c r="Q347" s="384"/>
      <c r="R347" s="7"/>
      <c r="S347" s="23"/>
      <c r="T347" s="384"/>
    </row>
    <row r="348" spans="1:20" s="392" customFormat="1" x14ac:dyDescent="0.2">
      <c r="A348" s="384"/>
      <c r="B348" s="7"/>
      <c r="C348" s="7"/>
      <c r="D348" s="7"/>
      <c r="E348" s="10"/>
      <c r="F348" s="384"/>
      <c r="G348" s="384"/>
      <c r="H348" s="384"/>
      <c r="I348" s="384"/>
      <c r="J348" s="15"/>
      <c r="K348" s="23"/>
      <c r="L348" s="23"/>
      <c r="M348" s="11"/>
      <c r="N348" s="26"/>
      <c r="O348" s="384"/>
      <c r="P348" s="384"/>
      <c r="Q348" s="384"/>
      <c r="R348" s="7"/>
      <c r="S348" s="23"/>
      <c r="T348" s="384"/>
    </row>
    <row r="349" spans="1:20" s="392" customFormat="1" x14ac:dyDescent="0.2">
      <c r="A349" s="384"/>
      <c r="B349" s="7"/>
      <c r="C349" s="7"/>
      <c r="D349" s="7"/>
      <c r="E349" s="10"/>
      <c r="F349" s="384"/>
      <c r="G349" s="384"/>
      <c r="H349" s="384"/>
      <c r="I349" s="384"/>
      <c r="J349" s="15"/>
      <c r="K349" s="23"/>
      <c r="L349" s="23"/>
      <c r="M349" s="11"/>
      <c r="N349" s="26"/>
      <c r="O349" s="384"/>
      <c r="P349" s="384"/>
      <c r="Q349" s="384"/>
      <c r="R349" s="7"/>
      <c r="S349" s="23"/>
      <c r="T349" s="384"/>
    </row>
    <row r="350" spans="1:20" s="392" customFormat="1" x14ac:dyDescent="0.2">
      <c r="A350" s="384"/>
      <c r="B350" s="7"/>
      <c r="C350" s="7"/>
      <c r="D350" s="7"/>
      <c r="E350" s="10"/>
      <c r="F350" s="384"/>
      <c r="G350" s="384"/>
      <c r="H350" s="384"/>
      <c r="I350" s="384"/>
      <c r="J350" s="15"/>
      <c r="K350" s="23"/>
      <c r="L350" s="23"/>
      <c r="M350" s="11"/>
      <c r="N350" s="26"/>
      <c r="O350" s="384"/>
      <c r="P350" s="384"/>
      <c r="Q350" s="384"/>
      <c r="R350" s="7"/>
      <c r="S350" s="23"/>
      <c r="T350" s="384"/>
    </row>
    <row r="351" spans="1:20" s="392" customFormat="1" x14ac:dyDescent="0.2">
      <c r="A351" s="384"/>
      <c r="B351" s="7"/>
      <c r="C351" s="7"/>
      <c r="D351" s="7"/>
      <c r="E351" s="10"/>
      <c r="F351" s="384"/>
      <c r="G351" s="384"/>
      <c r="H351" s="384"/>
      <c r="I351" s="384"/>
      <c r="J351" s="15"/>
      <c r="K351" s="23"/>
      <c r="L351" s="23"/>
      <c r="M351" s="11"/>
      <c r="N351" s="26"/>
      <c r="O351" s="384"/>
      <c r="P351" s="384"/>
      <c r="Q351" s="384"/>
      <c r="R351" s="7"/>
      <c r="S351" s="23"/>
      <c r="T351" s="384"/>
    </row>
    <row r="352" spans="1:20" s="392" customFormat="1" x14ac:dyDescent="0.2">
      <c r="A352" s="384"/>
      <c r="B352" s="7"/>
      <c r="C352" s="7"/>
      <c r="D352" s="7"/>
      <c r="E352" s="10"/>
      <c r="F352" s="384"/>
      <c r="G352" s="384"/>
      <c r="H352" s="384"/>
      <c r="I352" s="384"/>
      <c r="J352" s="15"/>
      <c r="K352" s="23"/>
      <c r="L352" s="23"/>
      <c r="M352" s="11"/>
      <c r="N352" s="26"/>
      <c r="O352" s="384"/>
      <c r="P352" s="384"/>
      <c r="Q352" s="384"/>
      <c r="R352" s="7"/>
      <c r="S352" s="23"/>
      <c r="T352" s="384"/>
    </row>
    <row r="353" spans="1:20" s="392" customFormat="1" x14ac:dyDescent="0.2">
      <c r="A353" s="384"/>
      <c r="B353" s="7"/>
      <c r="C353" s="7"/>
      <c r="D353" s="7"/>
      <c r="E353" s="10"/>
      <c r="F353" s="384"/>
      <c r="G353" s="384"/>
      <c r="H353" s="384"/>
      <c r="I353" s="384"/>
      <c r="J353" s="15"/>
      <c r="K353" s="23"/>
      <c r="L353" s="23"/>
      <c r="M353" s="11"/>
      <c r="N353" s="26"/>
      <c r="O353" s="384"/>
      <c r="P353" s="384"/>
      <c r="Q353" s="384"/>
      <c r="R353" s="7"/>
      <c r="S353" s="23"/>
      <c r="T353" s="384"/>
    </row>
    <row r="354" spans="1:20" s="392" customFormat="1" x14ac:dyDescent="0.2">
      <c r="A354" s="384"/>
      <c r="B354" s="7"/>
      <c r="C354" s="7"/>
      <c r="D354" s="7"/>
      <c r="E354" s="10"/>
      <c r="F354" s="384"/>
      <c r="G354" s="384"/>
      <c r="H354" s="384"/>
      <c r="I354" s="384"/>
      <c r="J354" s="15"/>
      <c r="K354" s="23"/>
      <c r="L354" s="23"/>
      <c r="M354" s="11"/>
      <c r="N354" s="26"/>
      <c r="O354" s="384"/>
      <c r="P354" s="384"/>
      <c r="Q354" s="384"/>
      <c r="R354" s="7"/>
      <c r="S354" s="23"/>
      <c r="T354" s="384"/>
    </row>
    <row r="355" spans="1:20" s="392" customFormat="1" x14ac:dyDescent="0.2">
      <c r="A355" s="384"/>
      <c r="B355" s="7"/>
      <c r="C355" s="7"/>
      <c r="D355" s="7"/>
      <c r="E355" s="10"/>
      <c r="F355" s="384"/>
      <c r="G355" s="384"/>
      <c r="H355" s="384"/>
      <c r="I355" s="384"/>
      <c r="J355" s="15"/>
      <c r="K355" s="23"/>
      <c r="L355" s="23"/>
      <c r="M355" s="11"/>
      <c r="N355" s="26"/>
      <c r="O355" s="384"/>
      <c r="P355" s="384"/>
      <c r="Q355" s="384"/>
      <c r="R355" s="7"/>
      <c r="S355" s="23"/>
      <c r="T355" s="384"/>
    </row>
    <row r="356" spans="1:20" s="392" customFormat="1" x14ac:dyDescent="0.2">
      <c r="A356" s="384"/>
      <c r="B356" s="7"/>
      <c r="C356" s="7"/>
      <c r="D356" s="7"/>
      <c r="E356" s="10"/>
      <c r="F356" s="384"/>
      <c r="G356" s="384"/>
      <c r="H356" s="384"/>
      <c r="I356" s="384"/>
      <c r="J356" s="15"/>
      <c r="K356" s="23"/>
      <c r="L356" s="23"/>
      <c r="M356" s="11"/>
      <c r="N356" s="26"/>
      <c r="O356" s="384"/>
      <c r="P356" s="384"/>
      <c r="Q356" s="384"/>
      <c r="R356" s="7"/>
      <c r="S356" s="23"/>
      <c r="T356" s="384"/>
    </row>
    <row r="357" spans="1:20" s="392" customFormat="1" x14ac:dyDescent="0.2">
      <c r="A357" s="384"/>
      <c r="B357" s="7"/>
      <c r="C357" s="7"/>
      <c r="D357" s="7"/>
      <c r="E357" s="10"/>
      <c r="F357" s="384"/>
      <c r="G357" s="384"/>
      <c r="H357" s="384"/>
      <c r="I357" s="384"/>
      <c r="J357" s="15"/>
      <c r="K357" s="23"/>
      <c r="L357" s="23"/>
      <c r="M357" s="11"/>
      <c r="N357" s="26"/>
      <c r="O357" s="384"/>
      <c r="P357" s="384"/>
      <c r="Q357" s="384"/>
      <c r="R357" s="7"/>
      <c r="S357" s="23"/>
      <c r="T357" s="384"/>
    </row>
    <row r="358" spans="1:20" s="392" customFormat="1" x14ac:dyDescent="0.2">
      <c r="A358" s="384"/>
      <c r="B358" s="7"/>
      <c r="C358" s="7"/>
      <c r="D358" s="7"/>
      <c r="E358" s="10"/>
      <c r="F358" s="384"/>
      <c r="G358" s="384"/>
      <c r="H358" s="384"/>
      <c r="I358" s="384"/>
      <c r="J358" s="15"/>
      <c r="K358" s="23"/>
      <c r="L358" s="23"/>
      <c r="M358" s="11"/>
      <c r="N358" s="26"/>
      <c r="O358" s="384"/>
      <c r="P358" s="384"/>
      <c r="Q358" s="384"/>
      <c r="R358" s="7"/>
      <c r="S358" s="23"/>
      <c r="T358" s="384"/>
    </row>
    <row r="359" spans="1:20" s="392" customFormat="1" x14ac:dyDescent="0.2">
      <c r="A359" s="384"/>
      <c r="B359" s="7"/>
      <c r="C359" s="7"/>
      <c r="D359" s="7"/>
      <c r="E359" s="10"/>
      <c r="F359" s="384"/>
      <c r="G359" s="384"/>
      <c r="H359" s="384"/>
      <c r="I359" s="384"/>
      <c r="J359" s="15"/>
      <c r="K359" s="23"/>
      <c r="L359" s="23"/>
      <c r="M359" s="11"/>
      <c r="N359" s="26"/>
      <c r="O359" s="384"/>
      <c r="P359" s="384"/>
      <c r="Q359" s="384"/>
      <c r="R359" s="7"/>
      <c r="S359" s="23"/>
      <c r="T359" s="384"/>
    </row>
    <row r="360" spans="1:20" s="392" customFormat="1" x14ac:dyDescent="0.2">
      <c r="A360" s="384"/>
      <c r="B360" s="7"/>
      <c r="C360" s="7"/>
      <c r="D360" s="7"/>
      <c r="E360" s="10"/>
      <c r="F360" s="384"/>
      <c r="G360" s="384"/>
      <c r="H360" s="384"/>
      <c r="I360" s="384"/>
      <c r="J360" s="15"/>
      <c r="K360" s="23"/>
      <c r="L360" s="23"/>
      <c r="M360" s="11"/>
      <c r="N360" s="26"/>
      <c r="O360" s="384"/>
      <c r="P360" s="384"/>
      <c r="Q360" s="384"/>
      <c r="R360" s="7"/>
      <c r="S360" s="23"/>
      <c r="T360" s="384"/>
    </row>
    <row r="361" spans="1:20" s="392" customFormat="1" x14ac:dyDescent="0.2">
      <c r="A361" s="384"/>
      <c r="B361" s="7"/>
      <c r="C361" s="7"/>
      <c r="D361" s="7"/>
      <c r="E361" s="10"/>
      <c r="F361" s="384"/>
      <c r="G361" s="384"/>
      <c r="H361" s="384"/>
      <c r="I361" s="384"/>
      <c r="J361" s="15"/>
      <c r="K361" s="23"/>
      <c r="L361" s="23"/>
      <c r="M361" s="11"/>
      <c r="N361" s="26"/>
      <c r="O361" s="384"/>
      <c r="P361" s="384"/>
      <c r="Q361" s="384"/>
      <c r="R361" s="7"/>
      <c r="S361" s="23"/>
      <c r="T361" s="384"/>
    </row>
    <row r="362" spans="1:20" s="392" customFormat="1" x14ac:dyDescent="0.2">
      <c r="A362" s="384"/>
      <c r="B362" s="7"/>
      <c r="C362" s="7"/>
      <c r="D362" s="7"/>
      <c r="E362" s="10"/>
      <c r="F362" s="384"/>
      <c r="G362" s="384"/>
      <c r="H362" s="384"/>
      <c r="I362" s="384"/>
      <c r="J362" s="15"/>
      <c r="K362" s="23"/>
      <c r="L362" s="23"/>
      <c r="M362" s="11"/>
      <c r="N362" s="26"/>
      <c r="O362" s="384"/>
      <c r="P362" s="384"/>
      <c r="Q362" s="384"/>
      <c r="R362" s="7"/>
      <c r="S362" s="23"/>
      <c r="T362" s="384"/>
    </row>
    <row r="363" spans="1:20" s="392" customFormat="1" x14ac:dyDescent="0.2">
      <c r="A363" s="384"/>
      <c r="B363" s="7"/>
      <c r="C363" s="7"/>
      <c r="D363" s="7"/>
      <c r="E363" s="10"/>
      <c r="F363" s="384"/>
      <c r="G363" s="384"/>
      <c r="H363" s="384"/>
      <c r="I363" s="384"/>
      <c r="J363" s="15"/>
      <c r="K363" s="23"/>
      <c r="L363" s="23"/>
      <c r="M363" s="11"/>
      <c r="N363" s="26"/>
      <c r="O363" s="384"/>
      <c r="P363" s="384"/>
      <c r="Q363" s="384"/>
      <c r="R363" s="7"/>
      <c r="S363" s="23"/>
      <c r="T363" s="384"/>
    </row>
    <row r="364" spans="1:20" s="392" customFormat="1" x14ac:dyDescent="0.2">
      <c r="A364" s="384"/>
      <c r="B364" s="7"/>
      <c r="C364" s="7"/>
      <c r="D364" s="7"/>
      <c r="E364" s="10"/>
      <c r="F364" s="384"/>
      <c r="G364" s="384"/>
      <c r="H364" s="384"/>
      <c r="I364" s="384"/>
      <c r="J364" s="15"/>
      <c r="K364" s="23"/>
      <c r="L364" s="23"/>
      <c r="M364" s="11"/>
      <c r="N364" s="26"/>
      <c r="O364" s="384"/>
      <c r="P364" s="384"/>
      <c r="Q364" s="384"/>
      <c r="R364" s="7"/>
      <c r="S364" s="23"/>
      <c r="T364" s="384"/>
    </row>
    <row r="365" spans="1:20" s="392" customFormat="1" x14ac:dyDescent="0.2">
      <c r="A365" s="384"/>
      <c r="B365" s="7"/>
      <c r="C365" s="7"/>
      <c r="D365" s="7"/>
      <c r="E365" s="10"/>
      <c r="F365" s="384"/>
      <c r="G365" s="384"/>
      <c r="H365" s="384"/>
      <c r="I365" s="384"/>
      <c r="J365" s="15"/>
      <c r="K365" s="23"/>
      <c r="L365" s="23"/>
      <c r="M365" s="11"/>
      <c r="N365" s="26"/>
      <c r="O365" s="384"/>
      <c r="P365" s="384"/>
      <c r="Q365" s="384"/>
      <c r="R365" s="7"/>
      <c r="S365" s="23"/>
      <c r="T365" s="384"/>
    </row>
    <row r="366" spans="1:20" s="392" customFormat="1" x14ac:dyDescent="0.2">
      <c r="A366" s="384"/>
      <c r="B366" s="7"/>
      <c r="C366" s="7"/>
      <c r="D366" s="7"/>
      <c r="E366" s="10"/>
      <c r="F366" s="384"/>
      <c r="G366" s="384"/>
      <c r="H366" s="384"/>
      <c r="I366" s="384"/>
      <c r="J366" s="15"/>
      <c r="K366" s="23"/>
      <c r="L366" s="23"/>
      <c r="M366" s="11"/>
      <c r="N366" s="26"/>
      <c r="O366" s="384"/>
      <c r="P366" s="384"/>
      <c r="Q366" s="384"/>
      <c r="R366" s="7"/>
      <c r="S366" s="23"/>
      <c r="T366" s="384"/>
    </row>
    <row r="367" spans="1:20" s="392" customFormat="1" x14ac:dyDescent="0.2">
      <c r="A367" s="384"/>
      <c r="B367" s="7"/>
      <c r="C367" s="7"/>
      <c r="D367" s="7"/>
      <c r="E367" s="10"/>
      <c r="F367" s="384"/>
      <c r="G367" s="384"/>
      <c r="H367" s="384"/>
      <c r="I367" s="384"/>
      <c r="J367" s="15"/>
      <c r="K367" s="23"/>
      <c r="L367" s="23"/>
      <c r="M367" s="11"/>
      <c r="N367" s="26"/>
      <c r="O367" s="384"/>
      <c r="P367" s="384"/>
      <c r="Q367" s="384"/>
      <c r="R367" s="7"/>
      <c r="S367" s="23"/>
      <c r="T367" s="384"/>
    </row>
    <row r="368" spans="1:20" s="392" customFormat="1" x14ac:dyDescent="0.2">
      <c r="A368" s="384"/>
      <c r="B368" s="7"/>
      <c r="C368" s="7"/>
      <c r="D368" s="7"/>
      <c r="E368" s="10"/>
      <c r="F368" s="384"/>
      <c r="G368" s="384"/>
      <c r="H368" s="384"/>
      <c r="I368" s="384"/>
      <c r="J368" s="15"/>
      <c r="K368" s="23"/>
      <c r="L368" s="23"/>
      <c r="M368" s="11"/>
      <c r="N368" s="26"/>
      <c r="O368" s="384"/>
      <c r="P368" s="384"/>
      <c r="Q368" s="384"/>
      <c r="R368" s="7"/>
      <c r="S368" s="23"/>
      <c r="T368" s="384"/>
    </row>
    <row r="369" spans="1:20" s="392" customFormat="1" x14ac:dyDescent="0.2">
      <c r="A369" s="384"/>
      <c r="B369" s="7"/>
      <c r="C369" s="7"/>
      <c r="D369" s="7"/>
      <c r="E369" s="10"/>
      <c r="F369" s="384"/>
      <c r="G369" s="384"/>
      <c r="H369" s="384"/>
      <c r="I369" s="384"/>
      <c r="J369" s="15"/>
      <c r="K369" s="23"/>
      <c r="L369" s="23"/>
      <c r="M369" s="11"/>
      <c r="N369" s="26"/>
      <c r="O369" s="384"/>
      <c r="P369" s="384"/>
      <c r="Q369" s="384"/>
      <c r="R369" s="7"/>
      <c r="S369" s="23"/>
      <c r="T369" s="384"/>
    </row>
    <row r="370" spans="1:20" s="392" customFormat="1" x14ac:dyDescent="0.2">
      <c r="A370" s="384"/>
      <c r="B370" s="7"/>
      <c r="C370" s="7"/>
      <c r="D370" s="7"/>
      <c r="E370" s="10"/>
      <c r="F370" s="384"/>
      <c r="G370" s="384"/>
      <c r="H370" s="384"/>
      <c r="I370" s="384"/>
      <c r="J370" s="15"/>
      <c r="K370" s="23"/>
      <c r="L370" s="23"/>
      <c r="M370" s="11"/>
      <c r="N370" s="26"/>
      <c r="O370" s="384"/>
      <c r="P370" s="384"/>
      <c r="Q370" s="384"/>
      <c r="R370" s="7"/>
      <c r="S370" s="23"/>
      <c r="T370" s="384"/>
    </row>
    <row r="371" spans="1:20" s="392" customFormat="1" x14ac:dyDescent="0.2">
      <c r="A371" s="384"/>
      <c r="B371" s="7"/>
      <c r="C371" s="7"/>
      <c r="D371" s="7"/>
      <c r="E371" s="10"/>
      <c r="F371" s="384"/>
      <c r="G371" s="384"/>
      <c r="H371" s="384"/>
      <c r="I371" s="384"/>
      <c r="J371" s="15"/>
      <c r="K371" s="23"/>
      <c r="L371" s="23"/>
      <c r="M371" s="11"/>
      <c r="N371" s="26"/>
      <c r="O371" s="384"/>
      <c r="P371" s="384"/>
      <c r="Q371" s="384"/>
      <c r="R371" s="7"/>
      <c r="S371" s="23"/>
      <c r="T371" s="384"/>
    </row>
    <row r="372" spans="1:20" s="392" customFormat="1" x14ac:dyDescent="0.2">
      <c r="A372" s="384"/>
      <c r="B372" s="7"/>
      <c r="C372" s="7"/>
      <c r="D372" s="7"/>
      <c r="E372" s="10"/>
      <c r="F372" s="384"/>
      <c r="G372" s="384"/>
      <c r="H372" s="384"/>
      <c r="I372" s="384"/>
      <c r="J372" s="15"/>
      <c r="K372" s="23"/>
      <c r="L372" s="23"/>
      <c r="M372" s="11"/>
      <c r="N372" s="26"/>
      <c r="O372" s="384"/>
      <c r="P372" s="384"/>
      <c r="Q372" s="384"/>
      <c r="R372" s="7"/>
      <c r="S372" s="23"/>
      <c r="T372" s="384"/>
    </row>
    <row r="373" spans="1:20" s="392" customFormat="1" x14ac:dyDescent="0.2">
      <c r="A373" s="384"/>
      <c r="B373" s="7"/>
      <c r="C373" s="7"/>
      <c r="D373" s="7"/>
      <c r="E373" s="10"/>
      <c r="F373" s="384"/>
      <c r="G373" s="384"/>
      <c r="H373" s="384"/>
      <c r="I373" s="384"/>
      <c r="J373" s="15"/>
      <c r="K373" s="23"/>
      <c r="L373" s="23"/>
      <c r="M373" s="11"/>
      <c r="N373" s="26"/>
      <c r="O373" s="384"/>
      <c r="P373" s="384"/>
      <c r="Q373" s="384"/>
      <c r="R373" s="7"/>
      <c r="S373" s="23"/>
      <c r="T373" s="384"/>
    </row>
    <row r="374" spans="1:20" s="392" customFormat="1" x14ac:dyDescent="0.2">
      <c r="A374" s="384"/>
      <c r="B374" s="7"/>
      <c r="C374" s="7"/>
      <c r="D374" s="7"/>
      <c r="E374" s="10"/>
      <c r="F374" s="384"/>
      <c r="G374" s="384"/>
      <c r="H374" s="384"/>
      <c r="I374" s="384"/>
      <c r="J374" s="15"/>
      <c r="K374" s="23"/>
      <c r="L374" s="23"/>
      <c r="M374" s="11"/>
      <c r="N374" s="26"/>
      <c r="O374" s="384"/>
      <c r="P374" s="384"/>
      <c r="Q374" s="384"/>
      <c r="R374" s="7"/>
      <c r="S374" s="23"/>
      <c r="T374" s="384"/>
    </row>
    <row r="375" spans="1:20" s="392" customFormat="1" x14ac:dyDescent="0.2">
      <c r="A375" s="384"/>
      <c r="B375" s="7"/>
      <c r="C375" s="7"/>
      <c r="D375" s="7"/>
      <c r="E375" s="10"/>
      <c r="F375" s="384"/>
      <c r="G375" s="384"/>
      <c r="H375" s="384"/>
      <c r="I375" s="384"/>
      <c r="J375" s="15"/>
      <c r="K375" s="23"/>
      <c r="L375" s="23"/>
      <c r="M375" s="11"/>
      <c r="N375" s="26"/>
      <c r="O375" s="384"/>
      <c r="P375" s="384"/>
      <c r="Q375" s="384"/>
      <c r="R375" s="7"/>
      <c r="S375" s="23"/>
      <c r="T375" s="384"/>
    </row>
    <row r="376" spans="1:20" s="392" customFormat="1" x14ac:dyDescent="0.2">
      <c r="A376" s="384"/>
      <c r="B376" s="7"/>
      <c r="C376" s="7"/>
      <c r="D376" s="7"/>
      <c r="E376" s="10"/>
      <c r="F376" s="384"/>
      <c r="G376" s="384"/>
      <c r="H376" s="384"/>
      <c r="I376" s="384"/>
      <c r="J376" s="15"/>
      <c r="K376" s="23"/>
      <c r="L376" s="23"/>
      <c r="M376" s="11"/>
      <c r="N376" s="26"/>
      <c r="O376" s="384"/>
      <c r="P376" s="384"/>
      <c r="Q376" s="384"/>
      <c r="R376" s="7"/>
      <c r="S376" s="23"/>
      <c r="T376" s="384"/>
    </row>
    <row r="377" spans="1:20" s="392" customFormat="1" x14ac:dyDescent="0.2">
      <c r="A377" s="384"/>
      <c r="B377" s="7"/>
      <c r="C377" s="7"/>
      <c r="D377" s="7"/>
      <c r="E377" s="10"/>
      <c r="F377" s="384"/>
      <c r="G377" s="384"/>
      <c r="H377" s="384"/>
      <c r="I377" s="384"/>
      <c r="J377" s="15"/>
      <c r="K377" s="23"/>
      <c r="L377" s="23"/>
      <c r="M377" s="11"/>
      <c r="N377" s="26"/>
      <c r="O377" s="384"/>
      <c r="P377" s="384"/>
      <c r="Q377" s="384"/>
      <c r="R377" s="7"/>
      <c r="S377" s="23"/>
      <c r="T377" s="384"/>
    </row>
    <row r="378" spans="1:20" s="392" customFormat="1" x14ac:dyDescent="0.2">
      <c r="A378" s="384"/>
      <c r="B378" s="7"/>
      <c r="C378" s="7"/>
      <c r="D378" s="7"/>
      <c r="E378" s="10"/>
      <c r="F378" s="384"/>
      <c r="G378" s="384"/>
      <c r="H378" s="384"/>
      <c r="I378" s="384"/>
      <c r="J378" s="15"/>
      <c r="K378" s="23"/>
      <c r="L378" s="23"/>
      <c r="M378" s="11"/>
      <c r="N378" s="26"/>
      <c r="O378" s="384"/>
      <c r="P378" s="384"/>
      <c r="Q378" s="384"/>
      <c r="R378" s="7"/>
      <c r="S378" s="23"/>
      <c r="T378" s="384"/>
    </row>
    <row r="379" spans="1:20" s="392" customFormat="1" x14ac:dyDescent="0.2">
      <c r="A379" s="384"/>
      <c r="B379" s="7"/>
      <c r="C379" s="7"/>
      <c r="D379" s="7"/>
      <c r="E379" s="10"/>
      <c r="F379" s="384"/>
      <c r="G379" s="384"/>
      <c r="H379" s="384"/>
      <c r="I379" s="384"/>
      <c r="J379" s="15"/>
      <c r="K379" s="23"/>
      <c r="L379" s="23"/>
      <c r="M379" s="11"/>
      <c r="N379" s="26"/>
      <c r="O379" s="384"/>
      <c r="P379" s="384"/>
      <c r="Q379" s="384"/>
      <c r="R379" s="7"/>
      <c r="S379" s="23"/>
      <c r="T379" s="384"/>
    </row>
    <row r="380" spans="1:20" s="392" customFormat="1" x14ac:dyDescent="0.2">
      <c r="A380" s="384"/>
      <c r="B380" s="7"/>
      <c r="C380" s="7"/>
      <c r="D380" s="7"/>
      <c r="E380" s="10"/>
      <c r="F380" s="384"/>
      <c r="G380" s="384"/>
      <c r="H380" s="384"/>
      <c r="I380" s="384"/>
      <c r="J380" s="15"/>
      <c r="K380" s="23"/>
      <c r="L380" s="23"/>
      <c r="M380" s="11"/>
      <c r="N380" s="26"/>
      <c r="O380" s="384"/>
      <c r="P380" s="384"/>
      <c r="Q380" s="384"/>
      <c r="R380" s="7"/>
      <c r="S380" s="23"/>
      <c r="T380" s="384"/>
    </row>
    <row r="381" spans="1:20" s="392" customFormat="1" x14ac:dyDescent="0.2">
      <c r="A381" s="384"/>
      <c r="B381" s="7"/>
      <c r="C381" s="7"/>
      <c r="D381" s="7"/>
      <c r="E381" s="10"/>
      <c r="F381" s="384"/>
      <c r="G381" s="384"/>
      <c r="H381" s="384"/>
      <c r="I381" s="384"/>
      <c r="J381" s="15"/>
      <c r="K381" s="23"/>
      <c r="L381" s="23"/>
      <c r="M381" s="11"/>
      <c r="N381" s="26"/>
      <c r="O381" s="384"/>
      <c r="P381" s="384"/>
      <c r="Q381" s="384"/>
      <c r="R381" s="7"/>
      <c r="S381" s="23"/>
      <c r="T381" s="384"/>
    </row>
    <row r="382" spans="1:20" s="392" customFormat="1" x14ac:dyDescent="0.2">
      <c r="A382" s="384"/>
      <c r="B382" s="7"/>
      <c r="C382" s="7"/>
      <c r="D382" s="7"/>
      <c r="E382" s="10"/>
      <c r="F382" s="384"/>
      <c r="G382" s="384"/>
      <c r="H382" s="384"/>
      <c r="I382" s="384"/>
      <c r="J382" s="15"/>
      <c r="K382" s="23"/>
      <c r="L382" s="23"/>
      <c r="M382" s="11"/>
      <c r="N382" s="26"/>
      <c r="O382" s="384"/>
      <c r="P382" s="384"/>
      <c r="Q382" s="384"/>
      <c r="R382" s="7"/>
      <c r="S382" s="23"/>
      <c r="T382" s="384"/>
    </row>
    <row r="383" spans="1:20" s="392" customFormat="1" x14ac:dyDescent="0.2">
      <c r="A383" s="384"/>
      <c r="B383" s="7"/>
      <c r="C383" s="7"/>
      <c r="D383" s="7"/>
      <c r="E383" s="10"/>
      <c r="F383" s="384"/>
      <c r="G383" s="384"/>
      <c r="H383" s="384"/>
      <c r="I383" s="384"/>
      <c r="J383" s="15"/>
      <c r="K383" s="23"/>
      <c r="L383" s="23"/>
      <c r="M383" s="11"/>
      <c r="N383" s="26"/>
      <c r="O383" s="384"/>
      <c r="P383" s="384"/>
      <c r="Q383" s="384"/>
      <c r="R383" s="7"/>
      <c r="S383" s="23"/>
      <c r="T383" s="384"/>
    </row>
    <row r="384" spans="1:20" s="392" customFormat="1" x14ac:dyDescent="0.2">
      <c r="A384" s="384"/>
      <c r="B384" s="7"/>
      <c r="C384" s="7"/>
      <c r="D384" s="7"/>
      <c r="E384" s="10"/>
      <c r="F384" s="384"/>
      <c r="G384" s="384"/>
      <c r="H384" s="384"/>
      <c r="I384" s="384"/>
      <c r="J384" s="15"/>
      <c r="K384" s="23"/>
      <c r="L384" s="23"/>
      <c r="M384" s="11"/>
      <c r="N384" s="26"/>
      <c r="O384" s="384"/>
      <c r="P384" s="384"/>
      <c r="Q384" s="384"/>
      <c r="R384" s="7"/>
      <c r="S384" s="23"/>
      <c r="T384" s="384"/>
    </row>
    <row r="385" spans="1:20" s="392" customFormat="1" x14ac:dyDescent="0.2">
      <c r="A385" s="384"/>
      <c r="B385" s="7"/>
      <c r="C385" s="7"/>
      <c r="D385" s="7"/>
      <c r="E385" s="10"/>
      <c r="F385" s="384"/>
      <c r="G385" s="384"/>
      <c r="H385" s="384"/>
      <c r="I385" s="384"/>
      <c r="J385" s="15"/>
      <c r="K385" s="23"/>
      <c r="L385" s="23"/>
      <c r="M385" s="11"/>
      <c r="N385" s="26"/>
      <c r="O385" s="384"/>
      <c r="P385" s="384"/>
      <c r="Q385" s="384"/>
      <c r="R385" s="7"/>
      <c r="S385" s="23"/>
      <c r="T385" s="384"/>
    </row>
    <row r="386" spans="1:20" s="392" customFormat="1" x14ac:dyDescent="0.2">
      <c r="A386" s="384"/>
      <c r="B386" s="7"/>
      <c r="C386" s="7"/>
      <c r="D386" s="7"/>
      <c r="E386" s="10"/>
      <c r="F386" s="384"/>
      <c r="G386" s="384"/>
      <c r="H386" s="384"/>
      <c r="I386" s="384"/>
      <c r="J386" s="15"/>
      <c r="K386" s="23"/>
      <c r="L386" s="23"/>
      <c r="M386" s="11"/>
      <c r="N386" s="26"/>
      <c r="O386" s="384"/>
      <c r="P386" s="384"/>
      <c r="Q386" s="384"/>
      <c r="R386" s="7"/>
      <c r="S386" s="23"/>
      <c r="T386" s="384"/>
    </row>
    <row r="387" spans="1:20" s="392" customFormat="1" x14ac:dyDescent="0.2">
      <c r="A387" s="384"/>
      <c r="B387" s="7"/>
      <c r="C387" s="7"/>
      <c r="D387" s="7"/>
      <c r="E387" s="10"/>
      <c r="F387" s="384"/>
      <c r="G387" s="384"/>
      <c r="H387" s="384"/>
      <c r="I387" s="384"/>
      <c r="J387" s="15"/>
      <c r="K387" s="23"/>
      <c r="L387" s="23"/>
      <c r="M387" s="11"/>
      <c r="N387" s="26"/>
      <c r="O387" s="384"/>
      <c r="P387" s="384"/>
      <c r="Q387" s="384"/>
      <c r="R387" s="7"/>
      <c r="S387" s="23"/>
      <c r="T387" s="384"/>
    </row>
    <row r="388" spans="1:20" s="392" customFormat="1" x14ac:dyDescent="0.2">
      <c r="A388" s="384"/>
      <c r="B388" s="7"/>
      <c r="C388" s="7"/>
      <c r="D388" s="7"/>
      <c r="E388" s="10"/>
      <c r="F388" s="384"/>
      <c r="G388" s="384"/>
      <c r="H388" s="384"/>
      <c r="I388" s="384"/>
      <c r="J388" s="15"/>
      <c r="K388" s="23"/>
      <c r="L388" s="23"/>
      <c r="M388" s="11"/>
      <c r="N388" s="26"/>
      <c r="O388" s="384"/>
      <c r="P388" s="384"/>
      <c r="Q388" s="384"/>
      <c r="R388" s="7"/>
      <c r="S388" s="23"/>
      <c r="T388" s="384"/>
    </row>
    <row r="389" spans="1:20" s="392" customFormat="1" x14ac:dyDescent="0.2">
      <c r="A389" s="384"/>
      <c r="B389" s="7"/>
      <c r="C389" s="7"/>
      <c r="D389" s="7"/>
      <c r="E389" s="10"/>
      <c r="F389" s="384"/>
      <c r="G389" s="384"/>
      <c r="H389" s="384"/>
      <c r="I389" s="384"/>
      <c r="J389" s="15"/>
      <c r="K389" s="23"/>
      <c r="L389" s="23"/>
      <c r="M389" s="11"/>
      <c r="N389" s="26"/>
      <c r="O389" s="384"/>
      <c r="P389" s="384"/>
      <c r="Q389" s="384"/>
      <c r="R389" s="7"/>
      <c r="S389" s="23"/>
      <c r="T389" s="384"/>
    </row>
    <row r="390" spans="1:20" s="392" customFormat="1" x14ac:dyDescent="0.2">
      <c r="A390" s="384"/>
      <c r="B390" s="7"/>
      <c r="C390" s="7"/>
      <c r="D390" s="7"/>
      <c r="E390" s="10"/>
      <c r="F390" s="384"/>
      <c r="G390" s="384"/>
      <c r="H390" s="384"/>
      <c r="I390" s="384"/>
      <c r="J390" s="15"/>
      <c r="K390" s="23"/>
      <c r="L390" s="23"/>
      <c r="M390" s="11"/>
      <c r="N390" s="26"/>
      <c r="O390" s="384"/>
      <c r="P390" s="384"/>
      <c r="Q390" s="384"/>
      <c r="R390" s="7"/>
      <c r="S390" s="23"/>
      <c r="T390" s="384"/>
    </row>
    <row r="391" spans="1:20" s="392" customFormat="1" x14ac:dyDescent="0.2">
      <c r="A391" s="384"/>
      <c r="B391" s="7"/>
      <c r="C391" s="7"/>
      <c r="D391" s="7"/>
      <c r="E391" s="10"/>
      <c r="F391" s="384"/>
      <c r="G391" s="384"/>
      <c r="H391" s="384"/>
      <c r="I391" s="384"/>
      <c r="J391" s="15"/>
      <c r="K391" s="23"/>
      <c r="L391" s="23"/>
      <c r="M391" s="11"/>
      <c r="N391" s="26"/>
      <c r="O391" s="384"/>
      <c r="P391" s="384"/>
      <c r="Q391" s="384"/>
      <c r="R391" s="7"/>
      <c r="S391" s="23"/>
      <c r="T391" s="384"/>
    </row>
    <row r="392" spans="1:20" s="392" customFormat="1" x14ac:dyDescent="0.2">
      <c r="A392" s="384"/>
      <c r="B392" s="7"/>
      <c r="C392" s="7"/>
      <c r="D392" s="7"/>
      <c r="E392" s="10"/>
      <c r="F392" s="384"/>
      <c r="G392" s="384"/>
      <c r="H392" s="384"/>
      <c r="I392" s="384"/>
      <c r="J392" s="15"/>
      <c r="K392" s="23"/>
      <c r="L392" s="23"/>
      <c r="M392" s="11"/>
      <c r="N392" s="26"/>
      <c r="O392" s="384"/>
      <c r="P392" s="384"/>
      <c r="Q392" s="384"/>
      <c r="R392" s="7"/>
      <c r="S392" s="23"/>
      <c r="T392" s="384"/>
    </row>
    <row r="393" spans="1:20" s="392" customFormat="1" x14ac:dyDescent="0.2">
      <c r="A393" s="384"/>
      <c r="B393" s="7"/>
      <c r="C393" s="7"/>
      <c r="D393" s="7"/>
      <c r="E393" s="10"/>
      <c r="F393" s="384"/>
      <c r="G393" s="384"/>
      <c r="H393" s="384"/>
      <c r="I393" s="384"/>
      <c r="J393" s="15"/>
      <c r="K393" s="23"/>
      <c r="L393" s="23"/>
      <c r="M393" s="11"/>
      <c r="N393" s="26"/>
      <c r="O393" s="384"/>
      <c r="P393" s="384"/>
      <c r="Q393" s="384"/>
      <c r="R393" s="7"/>
      <c r="S393" s="23"/>
      <c r="T393" s="384"/>
    </row>
    <row r="394" spans="1:20" s="392" customFormat="1" x14ac:dyDescent="0.2">
      <c r="A394" s="384"/>
      <c r="B394" s="7"/>
      <c r="C394" s="7"/>
      <c r="D394" s="7"/>
      <c r="E394" s="10"/>
      <c r="F394" s="384"/>
      <c r="G394" s="384"/>
      <c r="H394" s="384"/>
      <c r="I394" s="384"/>
      <c r="J394" s="15"/>
      <c r="K394" s="23"/>
      <c r="L394" s="23"/>
      <c r="M394" s="11"/>
      <c r="N394" s="26"/>
      <c r="O394" s="384"/>
      <c r="P394" s="384"/>
      <c r="Q394" s="384"/>
      <c r="R394" s="7"/>
      <c r="S394" s="23"/>
      <c r="T394" s="384"/>
    </row>
    <row r="395" spans="1:20" s="392" customFormat="1" x14ac:dyDescent="0.2">
      <c r="A395" s="384"/>
      <c r="B395" s="7"/>
      <c r="C395" s="7"/>
      <c r="D395" s="7"/>
      <c r="E395" s="10"/>
      <c r="F395" s="384"/>
      <c r="G395" s="384"/>
      <c r="H395" s="384"/>
      <c r="I395" s="384"/>
      <c r="J395" s="15"/>
      <c r="K395" s="23"/>
      <c r="L395" s="23"/>
      <c r="M395" s="11"/>
      <c r="N395" s="26"/>
      <c r="O395" s="384"/>
      <c r="P395" s="384"/>
      <c r="Q395" s="384"/>
      <c r="R395" s="7"/>
      <c r="S395" s="23"/>
      <c r="T395" s="384"/>
    </row>
    <row r="396" spans="1:20" s="392" customFormat="1" x14ac:dyDescent="0.2">
      <c r="A396" s="384"/>
      <c r="B396" s="7"/>
      <c r="C396" s="7"/>
      <c r="D396" s="7"/>
      <c r="E396" s="10"/>
      <c r="F396" s="384"/>
      <c r="G396" s="384"/>
      <c r="H396" s="384"/>
      <c r="I396" s="384"/>
      <c r="J396" s="15"/>
      <c r="K396" s="23"/>
      <c r="L396" s="23"/>
      <c r="M396" s="11"/>
      <c r="N396" s="26"/>
      <c r="O396" s="384"/>
      <c r="P396" s="384"/>
      <c r="Q396" s="384"/>
      <c r="R396" s="7"/>
      <c r="S396" s="23"/>
      <c r="T396" s="384"/>
    </row>
    <row r="397" spans="1:20" s="392" customFormat="1" x14ac:dyDescent="0.2">
      <c r="A397" s="384"/>
      <c r="B397" s="7"/>
      <c r="C397" s="7"/>
      <c r="D397" s="7"/>
      <c r="E397" s="10"/>
      <c r="F397" s="384"/>
      <c r="G397" s="384"/>
      <c r="H397" s="384"/>
      <c r="I397" s="384"/>
      <c r="J397" s="15"/>
      <c r="K397" s="23"/>
      <c r="L397" s="23"/>
      <c r="M397" s="11"/>
      <c r="N397" s="26"/>
      <c r="O397" s="384"/>
      <c r="P397" s="384"/>
      <c r="Q397" s="384"/>
      <c r="R397" s="7"/>
      <c r="S397" s="23"/>
      <c r="T397" s="384"/>
    </row>
    <row r="398" spans="1:20" s="392" customFormat="1" x14ac:dyDescent="0.2">
      <c r="A398" s="384"/>
      <c r="B398" s="7"/>
      <c r="C398" s="7"/>
      <c r="D398" s="7"/>
      <c r="E398" s="10"/>
      <c r="F398" s="384"/>
      <c r="G398" s="384"/>
      <c r="H398" s="384"/>
      <c r="I398" s="384"/>
      <c r="J398" s="15"/>
      <c r="K398" s="23"/>
      <c r="L398" s="23"/>
      <c r="M398" s="11"/>
      <c r="N398" s="26"/>
      <c r="O398" s="384"/>
      <c r="P398" s="384"/>
      <c r="Q398" s="384"/>
      <c r="R398" s="7"/>
      <c r="S398" s="23"/>
      <c r="T398" s="384"/>
    </row>
    <row r="399" spans="1:20" s="392" customFormat="1" x14ac:dyDescent="0.2">
      <c r="A399" s="384"/>
      <c r="B399" s="7"/>
      <c r="C399" s="7"/>
      <c r="D399" s="7"/>
      <c r="E399" s="10"/>
      <c r="F399" s="384"/>
      <c r="G399" s="384"/>
      <c r="H399" s="384"/>
      <c r="I399" s="384"/>
      <c r="J399" s="15"/>
      <c r="K399" s="23"/>
      <c r="L399" s="23"/>
      <c r="M399" s="11"/>
      <c r="N399" s="26"/>
      <c r="O399" s="384"/>
      <c r="P399" s="384"/>
      <c r="Q399" s="384"/>
      <c r="R399" s="7"/>
      <c r="S399" s="23"/>
      <c r="T399" s="384"/>
    </row>
    <row r="400" spans="1:20" s="392" customFormat="1" x14ac:dyDescent="0.2">
      <c r="A400" s="384"/>
      <c r="B400" s="7"/>
      <c r="C400" s="7"/>
      <c r="D400" s="7"/>
      <c r="E400" s="10"/>
      <c r="F400" s="384"/>
      <c r="G400" s="384"/>
      <c r="H400" s="384"/>
      <c r="I400" s="384"/>
      <c r="J400" s="15"/>
      <c r="K400" s="23"/>
      <c r="L400" s="23"/>
      <c r="M400" s="11"/>
      <c r="N400" s="26"/>
      <c r="O400" s="384"/>
      <c r="P400" s="384"/>
      <c r="Q400" s="384"/>
      <c r="R400" s="7"/>
      <c r="S400" s="23"/>
      <c r="T400" s="384"/>
    </row>
    <row r="401" spans="1:20" s="392" customFormat="1" x14ac:dyDescent="0.2">
      <c r="A401" s="384"/>
      <c r="B401" s="7"/>
      <c r="C401" s="7"/>
      <c r="D401" s="7"/>
      <c r="E401" s="10"/>
      <c r="F401" s="384"/>
      <c r="G401" s="384"/>
      <c r="H401" s="384"/>
      <c r="I401" s="384"/>
      <c r="J401" s="15"/>
      <c r="K401" s="23"/>
      <c r="L401" s="23"/>
      <c r="M401" s="11"/>
      <c r="N401" s="26"/>
      <c r="O401" s="384"/>
      <c r="P401" s="384"/>
      <c r="Q401" s="384"/>
      <c r="R401" s="7"/>
      <c r="S401" s="23"/>
      <c r="T401" s="384"/>
    </row>
    <row r="402" spans="1:20" s="392" customFormat="1" x14ac:dyDescent="0.2">
      <c r="A402" s="384"/>
      <c r="B402" s="7"/>
      <c r="C402" s="7"/>
      <c r="D402" s="7"/>
      <c r="E402" s="10"/>
      <c r="F402" s="384"/>
      <c r="G402" s="384"/>
      <c r="H402" s="384"/>
      <c r="I402" s="384"/>
      <c r="J402" s="15"/>
      <c r="K402" s="23"/>
      <c r="L402" s="23"/>
      <c r="M402" s="11"/>
      <c r="N402" s="26"/>
      <c r="O402" s="384"/>
      <c r="P402" s="384"/>
      <c r="Q402" s="384"/>
      <c r="R402" s="7"/>
      <c r="S402" s="23"/>
      <c r="T402" s="384"/>
    </row>
    <row r="403" spans="1:20" s="392" customFormat="1" x14ac:dyDescent="0.2">
      <c r="A403" s="384"/>
      <c r="B403" s="7"/>
      <c r="C403" s="7"/>
      <c r="D403" s="7"/>
      <c r="E403" s="10"/>
      <c r="F403" s="384"/>
      <c r="G403" s="384"/>
      <c r="H403" s="384"/>
      <c r="I403" s="384"/>
      <c r="J403" s="15"/>
      <c r="K403" s="23"/>
      <c r="L403" s="23"/>
      <c r="M403" s="11"/>
      <c r="N403" s="26"/>
      <c r="O403" s="384"/>
      <c r="P403" s="384"/>
      <c r="Q403" s="384"/>
      <c r="R403" s="7"/>
      <c r="S403" s="23"/>
      <c r="T403" s="384"/>
    </row>
    <row r="404" spans="1:20" s="392" customFormat="1" x14ac:dyDescent="0.2">
      <c r="A404" s="384"/>
      <c r="B404" s="7"/>
      <c r="C404" s="7"/>
      <c r="D404" s="7"/>
      <c r="E404" s="10"/>
      <c r="F404" s="384"/>
      <c r="G404" s="384"/>
      <c r="H404" s="384"/>
      <c r="I404" s="384"/>
      <c r="J404" s="15"/>
      <c r="K404" s="23"/>
      <c r="L404" s="23"/>
      <c r="M404" s="11"/>
      <c r="N404" s="26"/>
      <c r="O404" s="384"/>
      <c r="P404" s="384"/>
      <c r="Q404" s="384"/>
      <c r="R404" s="7"/>
      <c r="S404" s="23"/>
      <c r="T404" s="384"/>
    </row>
    <row r="405" spans="1:20" s="392" customFormat="1" x14ac:dyDescent="0.2">
      <c r="A405" s="384"/>
      <c r="B405" s="7"/>
      <c r="C405" s="7"/>
      <c r="D405" s="7"/>
      <c r="E405" s="10"/>
      <c r="F405" s="384"/>
      <c r="G405" s="384"/>
      <c r="H405" s="384"/>
      <c r="I405" s="384"/>
      <c r="J405" s="15"/>
      <c r="K405" s="23"/>
      <c r="L405" s="23"/>
      <c r="M405" s="11"/>
      <c r="N405" s="26"/>
      <c r="O405" s="384"/>
      <c r="P405" s="384"/>
      <c r="Q405" s="384"/>
      <c r="R405" s="7"/>
      <c r="S405" s="23"/>
      <c r="T405" s="384"/>
    </row>
    <row r="406" spans="1:20" s="392" customFormat="1" x14ac:dyDescent="0.2">
      <c r="A406" s="384"/>
      <c r="B406" s="7"/>
      <c r="C406" s="7"/>
      <c r="D406" s="7"/>
      <c r="E406" s="10"/>
      <c r="F406" s="384"/>
      <c r="G406" s="384"/>
      <c r="H406" s="384"/>
      <c r="I406" s="384"/>
      <c r="J406" s="15"/>
      <c r="K406" s="23"/>
      <c r="L406" s="23"/>
      <c r="M406" s="11"/>
      <c r="N406" s="26"/>
      <c r="O406" s="384"/>
      <c r="P406" s="384"/>
      <c r="Q406" s="384"/>
      <c r="R406" s="7"/>
      <c r="S406" s="23"/>
      <c r="T406" s="384"/>
    </row>
    <row r="407" spans="1:20" s="392" customFormat="1" x14ac:dyDescent="0.2">
      <c r="A407" s="384"/>
      <c r="B407" s="7"/>
      <c r="C407" s="7"/>
      <c r="D407" s="7"/>
      <c r="E407" s="10"/>
      <c r="F407" s="384"/>
      <c r="G407" s="384"/>
      <c r="H407" s="384"/>
      <c r="I407" s="384"/>
      <c r="J407" s="15"/>
      <c r="K407" s="23"/>
      <c r="L407" s="23"/>
      <c r="M407" s="11"/>
      <c r="N407" s="26"/>
      <c r="O407" s="384"/>
      <c r="P407" s="384"/>
      <c r="Q407" s="384"/>
      <c r="R407" s="7"/>
      <c r="S407" s="23"/>
      <c r="T407" s="384"/>
    </row>
    <row r="408" spans="1:20" s="392" customFormat="1" x14ac:dyDescent="0.2">
      <c r="A408" s="384"/>
      <c r="B408" s="7"/>
      <c r="C408" s="7"/>
      <c r="D408" s="7"/>
      <c r="E408" s="10"/>
      <c r="F408" s="384"/>
      <c r="G408" s="384"/>
      <c r="H408" s="384"/>
      <c r="I408" s="384"/>
      <c r="J408" s="15"/>
      <c r="K408" s="23"/>
      <c r="L408" s="23"/>
      <c r="M408" s="11"/>
      <c r="N408" s="26"/>
      <c r="O408" s="384"/>
      <c r="P408" s="384"/>
      <c r="Q408" s="384"/>
      <c r="R408" s="7"/>
      <c r="S408" s="23"/>
      <c r="T408" s="384"/>
    </row>
    <row r="409" spans="1:20" s="392" customFormat="1" x14ac:dyDescent="0.2">
      <c r="A409" s="384"/>
      <c r="B409" s="7"/>
      <c r="C409" s="7"/>
      <c r="D409" s="7"/>
      <c r="E409" s="10"/>
      <c r="F409" s="384"/>
      <c r="G409" s="384"/>
      <c r="H409" s="384"/>
      <c r="I409" s="384"/>
      <c r="J409" s="15"/>
      <c r="K409" s="23"/>
      <c r="L409" s="23"/>
      <c r="M409" s="11"/>
      <c r="N409" s="26"/>
      <c r="O409" s="384"/>
      <c r="P409" s="384"/>
      <c r="Q409" s="384"/>
      <c r="R409" s="7"/>
      <c r="S409" s="23"/>
      <c r="T409" s="384"/>
    </row>
    <row r="410" spans="1:20" s="392" customFormat="1" x14ac:dyDescent="0.2">
      <c r="A410" s="384"/>
      <c r="B410" s="7"/>
      <c r="C410" s="7"/>
      <c r="D410" s="7"/>
      <c r="E410" s="10"/>
      <c r="F410" s="384"/>
      <c r="G410" s="384"/>
      <c r="H410" s="384"/>
      <c r="I410" s="384"/>
      <c r="J410" s="15"/>
      <c r="K410" s="23"/>
      <c r="L410" s="23"/>
      <c r="M410" s="11"/>
      <c r="N410" s="26"/>
      <c r="O410" s="384"/>
      <c r="P410" s="384"/>
      <c r="Q410" s="384"/>
      <c r="R410" s="7"/>
      <c r="S410" s="23"/>
      <c r="T410" s="384"/>
    </row>
    <row r="411" spans="1:20" s="392" customFormat="1" x14ac:dyDescent="0.2">
      <c r="A411" s="384"/>
      <c r="B411" s="7"/>
      <c r="C411" s="7"/>
      <c r="D411" s="7"/>
      <c r="E411" s="10"/>
      <c r="F411" s="384"/>
      <c r="G411" s="384"/>
      <c r="H411" s="384"/>
      <c r="I411" s="384"/>
      <c r="J411" s="15"/>
      <c r="K411" s="23"/>
      <c r="L411" s="23"/>
      <c r="M411" s="11"/>
      <c r="N411" s="26"/>
      <c r="O411" s="384"/>
      <c r="P411" s="384"/>
      <c r="Q411" s="384"/>
      <c r="R411" s="7"/>
      <c r="S411" s="23"/>
      <c r="T411" s="384"/>
    </row>
    <row r="412" spans="1:20" s="392" customFormat="1" x14ac:dyDescent="0.2">
      <c r="A412" s="384"/>
      <c r="B412" s="7"/>
      <c r="C412" s="7"/>
      <c r="D412" s="7"/>
      <c r="E412" s="10"/>
      <c r="F412" s="384"/>
      <c r="G412" s="384"/>
      <c r="H412" s="384"/>
      <c r="I412" s="384"/>
      <c r="J412" s="15"/>
      <c r="K412" s="23"/>
      <c r="L412" s="23"/>
      <c r="M412" s="11"/>
      <c r="N412" s="26"/>
      <c r="O412" s="384"/>
      <c r="P412" s="384"/>
      <c r="Q412" s="384"/>
      <c r="R412" s="7"/>
      <c r="S412" s="23"/>
      <c r="T412" s="384"/>
    </row>
    <row r="413" spans="1:20" s="392" customFormat="1" x14ac:dyDescent="0.2">
      <c r="A413" s="384"/>
      <c r="B413" s="7"/>
      <c r="C413" s="7"/>
      <c r="D413" s="7"/>
      <c r="E413" s="10"/>
      <c r="F413" s="384"/>
      <c r="G413" s="384"/>
      <c r="H413" s="384"/>
      <c r="I413" s="384"/>
      <c r="J413" s="15"/>
      <c r="K413" s="23"/>
      <c r="L413" s="23"/>
      <c r="M413" s="11"/>
      <c r="N413" s="26"/>
      <c r="O413" s="384"/>
      <c r="P413" s="384"/>
      <c r="Q413" s="384"/>
      <c r="R413" s="7"/>
      <c r="S413" s="23"/>
      <c r="T413" s="384"/>
    </row>
    <row r="414" spans="1:20" s="392" customFormat="1" x14ac:dyDescent="0.2">
      <c r="A414" s="384"/>
      <c r="B414" s="7"/>
      <c r="C414" s="7"/>
      <c r="D414" s="7"/>
      <c r="E414" s="10"/>
      <c r="F414" s="384"/>
      <c r="G414" s="384"/>
      <c r="H414" s="384"/>
      <c r="I414" s="384"/>
      <c r="J414" s="15"/>
      <c r="K414" s="23"/>
      <c r="L414" s="23"/>
      <c r="M414" s="11"/>
      <c r="N414" s="26"/>
      <c r="O414" s="384"/>
      <c r="P414" s="384"/>
      <c r="Q414" s="384"/>
      <c r="R414" s="7"/>
      <c r="S414" s="23"/>
      <c r="T414" s="384"/>
    </row>
    <row r="415" spans="1:20" s="392" customFormat="1" x14ac:dyDescent="0.2">
      <c r="A415" s="384"/>
      <c r="B415" s="7"/>
      <c r="C415" s="7"/>
      <c r="D415" s="7"/>
      <c r="E415" s="10"/>
      <c r="F415" s="384"/>
      <c r="G415" s="384"/>
      <c r="H415" s="384"/>
      <c r="I415" s="384"/>
      <c r="J415" s="15"/>
      <c r="K415" s="23"/>
      <c r="L415" s="23"/>
      <c r="M415" s="11"/>
      <c r="N415" s="26"/>
      <c r="O415" s="384"/>
      <c r="P415" s="384"/>
      <c r="Q415" s="384"/>
      <c r="R415" s="7"/>
      <c r="S415" s="23"/>
      <c r="T415" s="384"/>
    </row>
    <row r="416" spans="1:20" s="392" customFormat="1" x14ac:dyDescent="0.2">
      <c r="A416" s="384"/>
      <c r="B416" s="7"/>
      <c r="C416" s="7"/>
      <c r="D416" s="7"/>
      <c r="E416" s="10"/>
      <c r="F416" s="384"/>
      <c r="G416" s="384"/>
      <c r="H416" s="384"/>
      <c r="I416" s="384"/>
      <c r="J416" s="15"/>
      <c r="K416" s="23"/>
      <c r="L416" s="23"/>
      <c r="M416" s="11"/>
      <c r="N416" s="26"/>
      <c r="O416" s="384"/>
      <c r="P416" s="384"/>
      <c r="Q416" s="384"/>
      <c r="R416" s="7"/>
      <c r="S416" s="23"/>
      <c r="T416" s="384"/>
    </row>
    <row r="417" spans="1:20" s="392" customFormat="1" x14ac:dyDescent="0.2">
      <c r="A417" s="384"/>
      <c r="B417" s="7"/>
      <c r="C417" s="7"/>
      <c r="D417" s="7"/>
      <c r="E417" s="10"/>
      <c r="F417" s="384"/>
      <c r="G417" s="384"/>
      <c r="H417" s="384"/>
      <c r="I417" s="384"/>
      <c r="J417" s="15"/>
      <c r="K417" s="23"/>
      <c r="L417" s="23"/>
      <c r="M417" s="11"/>
      <c r="N417" s="26"/>
      <c r="O417" s="384"/>
      <c r="P417" s="384"/>
      <c r="Q417" s="384"/>
      <c r="R417" s="7"/>
      <c r="S417" s="23"/>
      <c r="T417" s="384"/>
    </row>
    <row r="418" spans="1:20" s="392" customFormat="1" x14ac:dyDescent="0.2">
      <c r="A418" s="384"/>
      <c r="B418" s="7"/>
      <c r="C418" s="7"/>
      <c r="D418" s="7"/>
      <c r="E418" s="10"/>
      <c r="F418" s="384"/>
      <c r="G418" s="384"/>
      <c r="H418" s="384"/>
      <c r="I418" s="384"/>
      <c r="J418" s="15"/>
      <c r="K418" s="23"/>
      <c r="L418" s="23"/>
      <c r="M418" s="11"/>
      <c r="N418" s="26"/>
      <c r="O418" s="384"/>
      <c r="P418" s="384"/>
      <c r="Q418" s="384"/>
      <c r="R418" s="7"/>
      <c r="S418" s="23"/>
      <c r="T418" s="384"/>
    </row>
    <row r="419" spans="1:20" s="392" customFormat="1" x14ac:dyDescent="0.2">
      <c r="A419" s="384"/>
      <c r="B419" s="7"/>
      <c r="C419" s="7"/>
      <c r="D419" s="7"/>
      <c r="E419" s="10"/>
      <c r="F419" s="384"/>
      <c r="G419" s="384"/>
      <c r="H419" s="384"/>
      <c r="I419" s="384"/>
      <c r="J419" s="15"/>
      <c r="K419" s="23"/>
      <c r="L419" s="23"/>
      <c r="M419" s="11"/>
      <c r="N419" s="26"/>
      <c r="O419" s="384"/>
      <c r="P419" s="384"/>
      <c r="Q419" s="384"/>
      <c r="R419" s="7"/>
      <c r="S419" s="23"/>
      <c r="T419" s="384"/>
    </row>
    <row r="420" spans="1:20" s="392" customFormat="1" x14ac:dyDescent="0.2">
      <c r="A420" s="384"/>
      <c r="B420" s="7"/>
      <c r="C420" s="7"/>
      <c r="D420" s="7"/>
      <c r="E420" s="10"/>
      <c r="F420" s="384"/>
      <c r="G420" s="384"/>
      <c r="H420" s="384"/>
      <c r="I420" s="384"/>
      <c r="J420" s="15"/>
      <c r="K420" s="23"/>
      <c r="L420" s="23"/>
      <c r="M420" s="11"/>
      <c r="N420" s="26"/>
      <c r="O420" s="384"/>
      <c r="P420" s="384"/>
      <c r="Q420" s="384"/>
      <c r="R420" s="7"/>
      <c r="S420" s="23"/>
      <c r="T420" s="384"/>
    </row>
    <row r="421" spans="1:20" s="392" customFormat="1" x14ac:dyDescent="0.2">
      <c r="A421" s="384"/>
      <c r="B421" s="7"/>
      <c r="C421" s="7"/>
      <c r="D421" s="7"/>
      <c r="E421" s="10"/>
      <c r="F421" s="384"/>
      <c r="G421" s="384"/>
      <c r="H421" s="384"/>
      <c r="I421" s="384"/>
      <c r="J421" s="15"/>
      <c r="K421" s="23"/>
      <c r="L421" s="23"/>
      <c r="M421" s="11"/>
      <c r="N421" s="26"/>
      <c r="O421" s="384"/>
      <c r="P421" s="384"/>
      <c r="Q421" s="384"/>
      <c r="R421" s="7"/>
      <c r="S421" s="23"/>
      <c r="T421" s="384"/>
    </row>
    <row r="422" spans="1:20" s="392" customFormat="1" x14ac:dyDescent="0.2">
      <c r="A422" s="384"/>
      <c r="B422" s="7"/>
      <c r="C422" s="7"/>
      <c r="D422" s="7"/>
      <c r="E422" s="10"/>
      <c r="F422" s="384"/>
      <c r="G422" s="384"/>
      <c r="H422" s="384"/>
      <c r="I422" s="384"/>
      <c r="J422" s="15"/>
      <c r="K422" s="23"/>
      <c r="L422" s="23"/>
      <c r="M422" s="11"/>
      <c r="N422" s="26"/>
      <c r="O422" s="384"/>
      <c r="P422" s="384"/>
      <c r="Q422" s="384"/>
      <c r="R422" s="7"/>
      <c r="S422" s="23"/>
      <c r="T422" s="384"/>
    </row>
    <row r="423" spans="1:20" s="392" customFormat="1" x14ac:dyDescent="0.2">
      <c r="A423" s="384"/>
      <c r="B423" s="7"/>
      <c r="C423" s="7"/>
      <c r="D423" s="7"/>
      <c r="E423" s="10"/>
      <c r="F423" s="384"/>
      <c r="G423" s="384"/>
      <c r="H423" s="384"/>
      <c r="I423" s="384"/>
      <c r="J423" s="15"/>
      <c r="K423" s="23"/>
      <c r="L423" s="23"/>
      <c r="M423" s="11"/>
      <c r="N423" s="26"/>
      <c r="O423" s="384"/>
      <c r="P423" s="384"/>
      <c r="Q423" s="384"/>
      <c r="R423" s="7"/>
      <c r="S423" s="23"/>
      <c r="T423" s="384"/>
    </row>
    <row r="424" spans="1:20" s="392" customFormat="1" x14ac:dyDescent="0.2">
      <c r="A424" s="384"/>
      <c r="B424" s="7"/>
      <c r="C424" s="7"/>
      <c r="D424" s="7"/>
      <c r="E424" s="10"/>
      <c r="F424" s="384"/>
      <c r="G424" s="384"/>
      <c r="H424" s="384"/>
      <c r="I424" s="384"/>
      <c r="J424" s="15"/>
      <c r="K424" s="23"/>
      <c r="L424" s="23"/>
      <c r="M424" s="11"/>
      <c r="N424" s="26"/>
      <c r="O424" s="384"/>
      <c r="P424" s="384"/>
      <c r="Q424" s="384"/>
      <c r="R424" s="7"/>
      <c r="S424" s="23"/>
      <c r="T424" s="384"/>
    </row>
    <row r="425" spans="1:20" s="392" customFormat="1" x14ac:dyDescent="0.2">
      <c r="A425" s="384"/>
      <c r="B425" s="7"/>
      <c r="C425" s="7"/>
      <c r="D425" s="7"/>
      <c r="E425" s="10"/>
      <c r="F425" s="384"/>
      <c r="G425" s="384"/>
      <c r="H425" s="384"/>
      <c r="I425" s="384"/>
      <c r="J425" s="15"/>
      <c r="K425" s="23"/>
      <c r="L425" s="23"/>
      <c r="M425" s="11"/>
      <c r="N425" s="26"/>
      <c r="O425" s="384"/>
      <c r="P425" s="384"/>
      <c r="Q425" s="384"/>
      <c r="R425" s="7"/>
      <c r="S425" s="23"/>
      <c r="T425" s="384"/>
    </row>
    <row r="426" spans="1:20" s="392" customFormat="1" x14ac:dyDescent="0.2">
      <c r="A426" s="384"/>
      <c r="B426" s="7"/>
      <c r="C426" s="7"/>
      <c r="D426" s="7"/>
      <c r="E426" s="10"/>
      <c r="F426" s="384"/>
      <c r="G426" s="384"/>
      <c r="H426" s="384"/>
      <c r="I426" s="384"/>
      <c r="J426" s="15"/>
      <c r="K426" s="23"/>
      <c r="L426" s="23"/>
      <c r="M426" s="11"/>
      <c r="N426" s="26"/>
      <c r="O426" s="384"/>
      <c r="P426" s="384"/>
      <c r="Q426" s="384"/>
      <c r="R426" s="7"/>
      <c r="S426" s="23"/>
      <c r="T426" s="384"/>
    </row>
    <row r="427" spans="1:20" s="392" customFormat="1" x14ac:dyDescent="0.2">
      <c r="A427" s="384"/>
      <c r="B427" s="7"/>
      <c r="C427" s="7"/>
      <c r="D427" s="7"/>
      <c r="E427" s="10"/>
      <c r="F427" s="384"/>
      <c r="G427" s="384"/>
      <c r="H427" s="384"/>
      <c r="I427" s="384"/>
      <c r="J427" s="15"/>
      <c r="K427" s="23"/>
      <c r="L427" s="23"/>
      <c r="M427" s="11"/>
      <c r="N427" s="26"/>
      <c r="O427" s="384"/>
      <c r="P427" s="384"/>
      <c r="Q427" s="384"/>
      <c r="R427" s="7"/>
      <c r="S427" s="23"/>
      <c r="T427" s="384"/>
    </row>
    <row r="428" spans="1:20" s="392" customFormat="1" x14ac:dyDescent="0.2">
      <c r="A428" s="384"/>
      <c r="B428" s="7"/>
      <c r="C428" s="7"/>
      <c r="D428" s="7"/>
      <c r="E428" s="10"/>
      <c r="F428" s="384"/>
      <c r="G428" s="384"/>
      <c r="H428" s="384"/>
      <c r="I428" s="384"/>
      <c r="J428" s="15"/>
      <c r="K428" s="23"/>
      <c r="L428" s="23"/>
      <c r="M428" s="11"/>
      <c r="N428" s="26"/>
      <c r="O428" s="384"/>
      <c r="P428" s="384"/>
      <c r="Q428" s="384"/>
      <c r="R428" s="7"/>
      <c r="S428" s="23"/>
      <c r="T428" s="384"/>
    </row>
    <row r="429" spans="1:20" s="392" customFormat="1" x14ac:dyDescent="0.2">
      <c r="A429" s="384"/>
      <c r="B429" s="7"/>
      <c r="C429" s="7"/>
      <c r="D429" s="7"/>
      <c r="E429" s="10"/>
      <c r="F429" s="384"/>
      <c r="G429" s="384"/>
      <c r="H429" s="384"/>
      <c r="I429" s="384"/>
      <c r="J429" s="15"/>
      <c r="K429" s="23"/>
      <c r="L429" s="23"/>
      <c r="M429" s="11"/>
      <c r="N429" s="26"/>
      <c r="O429" s="384"/>
      <c r="P429" s="384"/>
      <c r="Q429" s="384"/>
      <c r="R429" s="7"/>
      <c r="S429" s="23"/>
      <c r="T429" s="384"/>
    </row>
    <row r="430" spans="1:20" s="392" customFormat="1" x14ac:dyDescent="0.2">
      <c r="A430" s="384"/>
      <c r="B430" s="7"/>
      <c r="C430" s="7"/>
      <c r="D430" s="7"/>
      <c r="E430" s="10"/>
      <c r="F430" s="384"/>
      <c r="G430" s="384"/>
      <c r="H430" s="384"/>
      <c r="I430" s="384"/>
      <c r="J430" s="15"/>
      <c r="K430" s="23"/>
      <c r="L430" s="23"/>
      <c r="M430" s="11"/>
      <c r="N430" s="26"/>
      <c r="O430" s="384"/>
      <c r="P430" s="384"/>
      <c r="Q430" s="384"/>
      <c r="R430" s="7"/>
      <c r="S430" s="23"/>
      <c r="T430" s="384"/>
    </row>
    <row r="431" spans="1:20" s="392" customFormat="1" x14ac:dyDescent="0.2">
      <c r="A431" s="384"/>
      <c r="B431" s="7"/>
      <c r="C431" s="7"/>
      <c r="D431" s="7"/>
      <c r="E431" s="10"/>
      <c r="F431" s="384"/>
      <c r="G431" s="384"/>
      <c r="H431" s="384"/>
      <c r="I431" s="384"/>
      <c r="J431" s="15"/>
      <c r="K431" s="23"/>
      <c r="L431" s="23"/>
      <c r="M431" s="11"/>
      <c r="N431" s="26"/>
      <c r="O431" s="384"/>
      <c r="P431" s="384"/>
      <c r="Q431" s="384"/>
      <c r="R431" s="7"/>
      <c r="S431" s="23"/>
      <c r="T431" s="384"/>
    </row>
    <row r="432" spans="1:20" s="392" customFormat="1" x14ac:dyDescent="0.2">
      <c r="A432" s="384"/>
      <c r="B432" s="7"/>
      <c r="C432" s="7"/>
      <c r="D432" s="7"/>
      <c r="E432" s="10"/>
      <c r="F432" s="384"/>
      <c r="G432" s="384"/>
      <c r="H432" s="384"/>
      <c r="I432" s="384"/>
      <c r="J432" s="15"/>
      <c r="K432" s="23"/>
      <c r="L432" s="23"/>
      <c r="M432" s="11"/>
      <c r="N432" s="26"/>
      <c r="O432" s="384"/>
      <c r="P432" s="384"/>
      <c r="Q432" s="384"/>
      <c r="R432" s="7"/>
      <c r="S432" s="23"/>
      <c r="T432" s="384"/>
    </row>
    <row r="433" spans="1:20" s="392" customFormat="1" x14ac:dyDescent="0.2">
      <c r="A433" s="384"/>
      <c r="B433" s="7"/>
      <c r="C433" s="7"/>
      <c r="D433" s="7"/>
      <c r="E433" s="10"/>
      <c r="F433" s="384"/>
      <c r="G433" s="384"/>
      <c r="H433" s="384"/>
      <c r="I433" s="384"/>
      <c r="J433" s="15"/>
      <c r="K433" s="23"/>
      <c r="L433" s="23"/>
      <c r="M433" s="11"/>
      <c r="N433" s="26"/>
      <c r="O433" s="384"/>
      <c r="P433" s="384"/>
      <c r="Q433" s="384"/>
      <c r="R433" s="7"/>
      <c r="S433" s="23"/>
      <c r="T433" s="384"/>
    </row>
    <row r="434" spans="1:20" s="392" customFormat="1" x14ac:dyDescent="0.2">
      <c r="A434" s="384"/>
      <c r="B434" s="7"/>
      <c r="C434" s="7"/>
      <c r="D434" s="7"/>
      <c r="E434" s="10"/>
      <c r="F434" s="384"/>
      <c r="G434" s="384"/>
      <c r="H434" s="384"/>
      <c r="I434" s="384"/>
      <c r="J434" s="15"/>
      <c r="K434" s="23"/>
      <c r="L434" s="23"/>
      <c r="M434" s="11"/>
      <c r="N434" s="26"/>
      <c r="O434" s="384"/>
      <c r="P434" s="384"/>
      <c r="Q434" s="384"/>
      <c r="R434" s="7"/>
      <c r="S434" s="23"/>
      <c r="T434" s="384"/>
    </row>
    <row r="435" spans="1:20" s="392" customFormat="1" x14ac:dyDescent="0.2">
      <c r="A435" s="384"/>
      <c r="B435" s="7"/>
      <c r="C435" s="7"/>
      <c r="D435" s="7"/>
      <c r="E435" s="10"/>
      <c r="F435" s="384"/>
      <c r="G435" s="384"/>
      <c r="H435" s="384"/>
      <c r="I435" s="384"/>
      <c r="J435" s="15"/>
      <c r="K435" s="23"/>
      <c r="L435" s="23"/>
      <c r="M435" s="11"/>
      <c r="N435" s="26"/>
      <c r="O435" s="384"/>
      <c r="P435" s="384"/>
      <c r="Q435" s="384"/>
      <c r="R435" s="7"/>
      <c r="S435" s="23"/>
      <c r="T435" s="384"/>
    </row>
    <row r="436" spans="1:20" s="392" customFormat="1" x14ac:dyDescent="0.2">
      <c r="A436" s="384"/>
      <c r="B436" s="7"/>
      <c r="C436" s="7"/>
      <c r="D436" s="7"/>
      <c r="E436" s="10"/>
      <c r="F436" s="384"/>
      <c r="G436" s="384"/>
      <c r="H436" s="384"/>
      <c r="I436" s="384"/>
      <c r="J436" s="15"/>
      <c r="K436" s="23"/>
      <c r="L436" s="23"/>
      <c r="M436" s="11"/>
      <c r="N436" s="26"/>
      <c r="O436" s="384"/>
      <c r="P436" s="384"/>
      <c r="Q436" s="384"/>
      <c r="R436" s="7"/>
      <c r="S436" s="23"/>
      <c r="T436" s="384"/>
    </row>
    <row r="437" spans="1:20" s="392" customFormat="1" x14ac:dyDescent="0.2">
      <c r="A437" s="384"/>
      <c r="B437" s="7"/>
      <c r="C437" s="7"/>
      <c r="D437" s="7"/>
      <c r="E437" s="10"/>
      <c r="F437" s="384"/>
      <c r="G437" s="384"/>
      <c r="H437" s="384"/>
      <c r="I437" s="384"/>
      <c r="J437" s="15"/>
      <c r="K437" s="23"/>
      <c r="L437" s="23"/>
      <c r="M437" s="11"/>
      <c r="N437" s="26"/>
      <c r="O437" s="384"/>
      <c r="P437" s="384"/>
      <c r="Q437" s="384"/>
      <c r="R437" s="7"/>
      <c r="S437" s="23"/>
      <c r="T437" s="384"/>
    </row>
    <row r="438" spans="1:20" s="392" customFormat="1" x14ac:dyDescent="0.2">
      <c r="A438" s="384"/>
      <c r="B438" s="7"/>
      <c r="C438" s="7"/>
      <c r="D438" s="7"/>
      <c r="E438" s="10"/>
      <c r="F438" s="384"/>
      <c r="G438" s="384"/>
      <c r="H438" s="384"/>
      <c r="I438" s="384"/>
      <c r="J438" s="15"/>
      <c r="K438" s="23"/>
      <c r="L438" s="23"/>
      <c r="M438" s="11"/>
      <c r="N438" s="26"/>
      <c r="O438" s="384"/>
      <c r="P438" s="384"/>
      <c r="Q438" s="384"/>
      <c r="R438" s="7"/>
      <c r="S438" s="23"/>
      <c r="T438" s="384"/>
    </row>
    <row r="439" spans="1:20" s="392" customFormat="1" x14ac:dyDescent="0.2">
      <c r="A439" s="384"/>
      <c r="B439" s="7"/>
      <c r="C439" s="7"/>
      <c r="D439" s="7"/>
      <c r="E439" s="10"/>
      <c r="F439" s="384"/>
      <c r="G439" s="384"/>
      <c r="H439" s="384"/>
      <c r="I439" s="384"/>
      <c r="J439" s="15"/>
      <c r="K439" s="23"/>
      <c r="L439" s="23"/>
      <c r="M439" s="11"/>
      <c r="N439" s="26"/>
      <c r="O439" s="384"/>
      <c r="P439" s="384"/>
      <c r="Q439" s="384"/>
      <c r="R439" s="7"/>
      <c r="S439" s="23"/>
      <c r="T439" s="384"/>
    </row>
    <row r="440" spans="1:20" s="392" customFormat="1" x14ac:dyDescent="0.2">
      <c r="A440" s="384"/>
      <c r="B440" s="7"/>
      <c r="C440" s="7"/>
      <c r="D440" s="7"/>
      <c r="E440" s="10"/>
      <c r="F440" s="384"/>
      <c r="G440" s="384"/>
      <c r="H440" s="384"/>
      <c r="I440" s="384"/>
      <c r="J440" s="15"/>
      <c r="K440" s="23"/>
      <c r="L440" s="23"/>
      <c r="M440" s="11"/>
      <c r="N440" s="26"/>
      <c r="O440" s="384"/>
      <c r="P440" s="384"/>
      <c r="Q440" s="384"/>
      <c r="R440" s="7"/>
      <c r="S440" s="23"/>
      <c r="T440" s="384"/>
    </row>
    <row r="441" spans="1:20" s="392" customFormat="1" x14ac:dyDescent="0.2">
      <c r="A441" s="384"/>
      <c r="B441" s="7"/>
      <c r="C441" s="7"/>
      <c r="D441" s="7"/>
      <c r="E441" s="10"/>
      <c r="F441" s="384"/>
      <c r="G441" s="384"/>
      <c r="H441" s="384"/>
      <c r="I441" s="384"/>
      <c r="J441" s="15"/>
      <c r="K441" s="23"/>
      <c r="L441" s="23"/>
      <c r="M441" s="11"/>
      <c r="N441" s="26"/>
      <c r="O441" s="384"/>
      <c r="P441" s="384"/>
      <c r="Q441" s="384"/>
      <c r="R441" s="7"/>
      <c r="S441" s="23"/>
      <c r="T441" s="384"/>
    </row>
    <row r="442" spans="1:20" s="392" customFormat="1" x14ac:dyDescent="0.2">
      <c r="A442" s="384"/>
      <c r="B442" s="7"/>
      <c r="C442" s="7"/>
      <c r="D442" s="7"/>
      <c r="E442" s="10"/>
      <c r="F442" s="384"/>
      <c r="G442" s="384"/>
      <c r="H442" s="384"/>
      <c r="I442" s="384"/>
      <c r="J442" s="15"/>
      <c r="K442" s="23"/>
      <c r="L442" s="23"/>
      <c r="M442" s="11"/>
      <c r="N442" s="26"/>
      <c r="O442" s="384"/>
      <c r="P442" s="384"/>
      <c r="Q442" s="384"/>
      <c r="R442" s="7"/>
      <c r="S442" s="23"/>
      <c r="T442" s="384"/>
    </row>
    <row r="443" spans="1:20" s="392" customFormat="1" x14ac:dyDescent="0.2">
      <c r="A443" s="384"/>
      <c r="B443" s="7"/>
      <c r="C443" s="7"/>
      <c r="D443" s="7"/>
      <c r="E443" s="10"/>
      <c r="F443" s="384"/>
      <c r="G443" s="384"/>
      <c r="H443" s="384"/>
      <c r="I443" s="384"/>
      <c r="J443" s="15"/>
      <c r="K443" s="23"/>
      <c r="L443" s="23"/>
      <c r="M443" s="11"/>
      <c r="N443" s="26"/>
      <c r="O443" s="384"/>
      <c r="P443" s="384"/>
      <c r="Q443" s="384"/>
      <c r="R443" s="7"/>
      <c r="S443" s="23"/>
      <c r="T443" s="384"/>
    </row>
    <row r="444" spans="1:20" s="392" customFormat="1" x14ac:dyDescent="0.2">
      <c r="A444" s="384"/>
      <c r="B444" s="7"/>
      <c r="C444" s="7"/>
      <c r="D444" s="7"/>
      <c r="E444" s="10"/>
      <c r="F444" s="384"/>
      <c r="G444" s="384"/>
      <c r="H444" s="384"/>
      <c r="I444" s="384"/>
      <c r="J444" s="15"/>
      <c r="K444" s="23"/>
      <c r="L444" s="23"/>
      <c r="M444" s="11"/>
      <c r="N444" s="26"/>
      <c r="O444" s="384"/>
      <c r="P444" s="384"/>
      <c r="Q444" s="384"/>
      <c r="R444" s="7"/>
      <c r="S444" s="23"/>
      <c r="T444" s="384"/>
    </row>
    <row r="445" spans="1:20" s="392" customFormat="1" x14ac:dyDescent="0.2">
      <c r="A445" s="384"/>
      <c r="B445" s="7"/>
      <c r="C445" s="7"/>
      <c r="D445" s="7"/>
      <c r="E445" s="10"/>
      <c r="F445" s="384"/>
      <c r="G445" s="384"/>
      <c r="H445" s="384"/>
      <c r="I445" s="384"/>
      <c r="J445" s="15"/>
      <c r="K445" s="23"/>
      <c r="L445" s="23"/>
      <c r="M445" s="11"/>
      <c r="N445" s="26"/>
      <c r="O445" s="384"/>
      <c r="P445" s="384"/>
      <c r="Q445" s="384"/>
      <c r="R445" s="7"/>
      <c r="S445" s="23"/>
      <c r="T445" s="384"/>
    </row>
    <row r="446" spans="1:20" s="392" customFormat="1" x14ac:dyDescent="0.2">
      <c r="A446" s="384"/>
      <c r="B446" s="7"/>
      <c r="C446" s="7"/>
      <c r="D446" s="7"/>
      <c r="E446" s="10"/>
      <c r="F446" s="384"/>
      <c r="G446" s="384"/>
      <c r="H446" s="384"/>
      <c r="I446" s="384"/>
      <c r="J446" s="15"/>
      <c r="K446" s="23"/>
      <c r="L446" s="23"/>
      <c r="M446" s="11"/>
      <c r="N446" s="26"/>
      <c r="O446" s="384"/>
      <c r="P446" s="384"/>
      <c r="Q446" s="384"/>
      <c r="R446" s="7"/>
      <c r="S446" s="23"/>
      <c r="T446" s="384"/>
    </row>
    <row r="447" spans="1:20" s="392" customFormat="1" x14ac:dyDescent="0.2">
      <c r="A447" s="384"/>
      <c r="B447" s="7"/>
      <c r="C447" s="7"/>
      <c r="D447" s="7"/>
      <c r="E447" s="10"/>
      <c r="F447" s="384"/>
      <c r="G447" s="384"/>
      <c r="H447" s="384"/>
      <c r="I447" s="384"/>
      <c r="J447" s="15"/>
      <c r="K447" s="23"/>
      <c r="L447" s="23"/>
      <c r="M447" s="11"/>
      <c r="N447" s="26"/>
      <c r="O447" s="384"/>
      <c r="P447" s="384"/>
      <c r="Q447" s="384"/>
      <c r="R447" s="7"/>
      <c r="S447" s="23"/>
      <c r="T447" s="384"/>
    </row>
    <row r="448" spans="1:20" s="392" customFormat="1" x14ac:dyDescent="0.2">
      <c r="A448" s="384"/>
      <c r="B448" s="7"/>
      <c r="C448" s="7"/>
      <c r="D448" s="7"/>
      <c r="E448" s="10"/>
      <c r="F448" s="384"/>
      <c r="G448" s="384"/>
      <c r="H448" s="384"/>
      <c r="I448" s="384"/>
      <c r="J448" s="15"/>
      <c r="K448" s="23"/>
      <c r="L448" s="23"/>
      <c r="M448" s="11"/>
      <c r="N448" s="26"/>
      <c r="O448" s="384"/>
      <c r="P448" s="384"/>
      <c r="Q448" s="384"/>
      <c r="R448" s="7"/>
      <c r="S448" s="23"/>
      <c r="T448" s="384"/>
    </row>
    <row r="449" spans="1:20" s="392" customFormat="1" x14ac:dyDescent="0.2">
      <c r="A449" s="384"/>
      <c r="B449" s="7"/>
      <c r="C449" s="7"/>
      <c r="D449" s="7"/>
      <c r="E449" s="10"/>
      <c r="F449" s="384"/>
      <c r="G449" s="384"/>
      <c r="H449" s="384"/>
      <c r="I449" s="384"/>
      <c r="J449" s="15"/>
      <c r="K449" s="23"/>
      <c r="L449" s="23"/>
      <c r="M449" s="11"/>
      <c r="N449" s="26"/>
      <c r="O449" s="384"/>
      <c r="P449" s="384"/>
      <c r="Q449" s="384"/>
      <c r="R449" s="7"/>
      <c r="S449" s="23"/>
      <c r="T449" s="384"/>
    </row>
    <row r="450" spans="1:20" s="392" customFormat="1" x14ac:dyDescent="0.2">
      <c r="A450" s="384"/>
      <c r="B450" s="7"/>
      <c r="C450" s="7"/>
      <c r="D450" s="7"/>
      <c r="E450" s="10"/>
      <c r="F450" s="384"/>
      <c r="G450" s="384"/>
      <c r="H450" s="384"/>
      <c r="I450" s="384"/>
      <c r="J450" s="15"/>
      <c r="K450" s="23"/>
      <c r="L450" s="23"/>
      <c r="M450" s="11"/>
      <c r="N450" s="26"/>
      <c r="O450" s="384"/>
      <c r="P450" s="384"/>
      <c r="Q450" s="384"/>
      <c r="R450" s="7"/>
      <c r="S450" s="23"/>
      <c r="T450" s="384"/>
    </row>
    <row r="451" spans="1:20" s="392" customFormat="1" x14ac:dyDescent="0.2">
      <c r="A451" s="384"/>
      <c r="B451" s="7"/>
      <c r="C451" s="7"/>
      <c r="D451" s="7"/>
      <c r="E451" s="10"/>
      <c r="F451" s="384"/>
      <c r="G451" s="384"/>
      <c r="H451" s="384"/>
      <c r="I451" s="384"/>
      <c r="J451" s="15"/>
      <c r="K451" s="23"/>
      <c r="L451" s="23"/>
      <c r="M451" s="11"/>
      <c r="N451" s="26"/>
      <c r="O451" s="384"/>
      <c r="P451" s="384"/>
      <c r="Q451" s="384"/>
      <c r="R451" s="7"/>
      <c r="S451" s="23"/>
      <c r="T451" s="384"/>
    </row>
    <row r="452" spans="1:20" s="392" customFormat="1" x14ac:dyDescent="0.2">
      <c r="A452" s="384"/>
      <c r="B452" s="7"/>
      <c r="C452" s="7"/>
      <c r="D452" s="7"/>
      <c r="E452" s="10"/>
      <c r="F452" s="384"/>
      <c r="G452" s="384"/>
      <c r="H452" s="384"/>
      <c r="I452" s="384"/>
      <c r="J452" s="15"/>
      <c r="K452" s="23"/>
      <c r="L452" s="23"/>
      <c r="M452" s="11"/>
      <c r="N452" s="26"/>
      <c r="O452" s="384"/>
      <c r="P452" s="384"/>
      <c r="Q452" s="384"/>
      <c r="R452" s="7"/>
      <c r="S452" s="23"/>
      <c r="T452" s="384"/>
    </row>
    <row r="453" spans="1:20" s="392" customFormat="1" x14ac:dyDescent="0.2">
      <c r="A453" s="384"/>
      <c r="B453" s="7"/>
      <c r="C453" s="7"/>
      <c r="D453" s="7"/>
      <c r="E453" s="10"/>
      <c r="F453" s="384"/>
      <c r="G453" s="384"/>
      <c r="H453" s="384"/>
      <c r="I453" s="384"/>
      <c r="J453" s="15"/>
      <c r="K453" s="23"/>
      <c r="L453" s="23"/>
      <c r="M453" s="11"/>
      <c r="N453" s="26"/>
      <c r="O453" s="384"/>
      <c r="P453" s="384"/>
      <c r="Q453" s="384"/>
      <c r="R453" s="7"/>
      <c r="S453" s="23"/>
      <c r="T453" s="384"/>
    </row>
    <row r="454" spans="1:20" s="392" customFormat="1" x14ac:dyDescent="0.2">
      <c r="A454" s="384"/>
      <c r="B454" s="7"/>
      <c r="C454" s="7"/>
      <c r="D454" s="7"/>
      <c r="E454" s="10"/>
      <c r="F454" s="384"/>
      <c r="G454" s="384"/>
      <c r="H454" s="384"/>
      <c r="I454" s="384"/>
      <c r="J454" s="15"/>
      <c r="K454" s="23"/>
      <c r="L454" s="23"/>
      <c r="M454" s="11"/>
      <c r="N454" s="26"/>
      <c r="O454" s="384"/>
      <c r="P454" s="384"/>
      <c r="Q454" s="384"/>
      <c r="R454" s="7"/>
      <c r="S454" s="23"/>
      <c r="T454" s="384"/>
    </row>
    <row r="455" spans="1:20" s="392" customFormat="1" x14ac:dyDescent="0.2">
      <c r="A455" s="384"/>
      <c r="B455" s="7"/>
      <c r="C455" s="7"/>
      <c r="D455" s="7"/>
      <c r="E455" s="10"/>
      <c r="F455" s="384"/>
      <c r="G455" s="384"/>
      <c r="H455" s="384"/>
      <c r="I455" s="384"/>
      <c r="J455" s="15"/>
      <c r="K455" s="23"/>
      <c r="L455" s="23"/>
      <c r="M455" s="11"/>
      <c r="N455" s="26"/>
      <c r="O455" s="384"/>
      <c r="P455" s="384"/>
      <c r="Q455" s="384"/>
      <c r="R455" s="7"/>
      <c r="S455" s="23"/>
      <c r="T455" s="384"/>
    </row>
    <row r="456" spans="1:20" s="392" customFormat="1" x14ac:dyDescent="0.2">
      <c r="A456" s="384"/>
      <c r="B456" s="7"/>
      <c r="C456" s="7"/>
      <c r="D456" s="7"/>
      <c r="E456" s="10"/>
      <c r="F456" s="384"/>
      <c r="G456" s="384"/>
      <c r="H456" s="384"/>
      <c r="I456" s="384"/>
      <c r="J456" s="15"/>
      <c r="K456" s="23"/>
      <c r="L456" s="23"/>
      <c r="M456" s="11"/>
      <c r="N456" s="26"/>
      <c r="O456" s="384"/>
      <c r="P456" s="384"/>
      <c r="Q456" s="384"/>
      <c r="R456" s="7"/>
      <c r="S456" s="23"/>
      <c r="T456" s="384"/>
    </row>
    <row r="457" spans="1:20" s="392" customFormat="1" x14ac:dyDescent="0.2">
      <c r="A457" s="384"/>
      <c r="B457" s="7"/>
      <c r="C457" s="7"/>
      <c r="D457" s="7"/>
      <c r="E457" s="10"/>
      <c r="F457" s="384"/>
      <c r="G457" s="384"/>
      <c r="H457" s="384"/>
      <c r="I457" s="384"/>
      <c r="J457" s="15"/>
      <c r="K457" s="23"/>
      <c r="L457" s="23"/>
      <c r="M457" s="11"/>
      <c r="N457" s="26"/>
      <c r="O457" s="384"/>
      <c r="P457" s="384"/>
      <c r="Q457" s="384"/>
      <c r="R457" s="7"/>
      <c r="S457" s="23"/>
      <c r="T457" s="384"/>
    </row>
    <row r="458" spans="1:20" s="392" customFormat="1" x14ac:dyDescent="0.2">
      <c r="A458" s="384"/>
      <c r="B458" s="7"/>
      <c r="C458" s="7"/>
      <c r="D458" s="7"/>
      <c r="E458" s="10"/>
      <c r="F458" s="384"/>
      <c r="G458" s="384"/>
      <c r="H458" s="384"/>
      <c r="I458" s="384"/>
      <c r="J458" s="15"/>
      <c r="K458" s="23"/>
      <c r="L458" s="23"/>
      <c r="M458" s="11"/>
      <c r="N458" s="26"/>
      <c r="O458" s="384"/>
      <c r="P458" s="384"/>
      <c r="Q458" s="384"/>
      <c r="R458" s="7"/>
      <c r="S458" s="23"/>
      <c r="T458" s="384"/>
    </row>
    <row r="459" spans="1:20" s="392" customFormat="1" x14ac:dyDescent="0.2">
      <c r="A459" s="384"/>
      <c r="B459" s="7"/>
      <c r="C459" s="7"/>
      <c r="D459" s="7"/>
      <c r="E459" s="10"/>
      <c r="F459" s="384"/>
      <c r="G459" s="384"/>
      <c r="H459" s="384"/>
      <c r="I459" s="384"/>
      <c r="J459" s="15"/>
      <c r="K459" s="23"/>
      <c r="L459" s="23"/>
      <c r="M459" s="11"/>
      <c r="N459" s="26"/>
      <c r="O459" s="384"/>
      <c r="P459" s="384"/>
      <c r="Q459" s="384"/>
      <c r="R459" s="7"/>
      <c r="S459" s="23"/>
      <c r="T459" s="384"/>
    </row>
    <row r="460" spans="1:20" s="392" customFormat="1" x14ac:dyDescent="0.2">
      <c r="A460" s="384"/>
      <c r="B460" s="7"/>
      <c r="C460" s="7"/>
      <c r="D460" s="7"/>
      <c r="E460" s="10"/>
      <c r="F460" s="384"/>
      <c r="G460" s="384"/>
      <c r="H460" s="384"/>
      <c r="I460" s="384"/>
      <c r="J460" s="15"/>
      <c r="K460" s="23"/>
      <c r="L460" s="23"/>
      <c r="M460" s="11"/>
      <c r="N460" s="26"/>
      <c r="O460" s="384"/>
      <c r="P460" s="384"/>
      <c r="Q460" s="384"/>
      <c r="R460" s="7"/>
      <c r="S460" s="23"/>
      <c r="T460" s="384"/>
    </row>
    <row r="461" spans="1:20" s="392" customFormat="1" x14ac:dyDescent="0.2">
      <c r="A461" s="384"/>
      <c r="B461" s="7"/>
      <c r="C461" s="7"/>
      <c r="D461" s="7"/>
      <c r="E461" s="10"/>
      <c r="F461" s="384"/>
      <c r="G461" s="384"/>
      <c r="H461" s="384"/>
      <c r="I461" s="384"/>
      <c r="J461" s="15"/>
      <c r="K461" s="23"/>
      <c r="L461" s="23"/>
      <c r="M461" s="11"/>
      <c r="N461" s="26"/>
      <c r="O461" s="384"/>
      <c r="P461" s="384"/>
      <c r="Q461" s="384"/>
      <c r="R461" s="7"/>
      <c r="S461" s="23"/>
      <c r="T461" s="384"/>
    </row>
    <row r="462" spans="1:20" s="392" customFormat="1" x14ac:dyDescent="0.2">
      <c r="A462" s="384"/>
      <c r="B462" s="7"/>
      <c r="C462" s="7"/>
      <c r="D462" s="7"/>
      <c r="E462" s="10"/>
      <c r="F462" s="384"/>
      <c r="G462" s="384"/>
      <c r="H462" s="384"/>
      <c r="I462" s="384"/>
      <c r="J462" s="15"/>
      <c r="K462" s="23"/>
      <c r="L462" s="23"/>
      <c r="M462" s="11"/>
      <c r="N462" s="26"/>
      <c r="O462" s="384"/>
      <c r="P462" s="384"/>
      <c r="Q462" s="384"/>
      <c r="R462" s="7"/>
      <c r="S462" s="23"/>
      <c r="T462" s="384"/>
    </row>
    <row r="463" spans="1:20" s="392" customFormat="1" x14ac:dyDescent="0.2">
      <c r="A463" s="384"/>
      <c r="B463" s="7"/>
      <c r="C463" s="7"/>
      <c r="D463" s="7"/>
      <c r="E463" s="10"/>
      <c r="F463" s="384"/>
      <c r="G463" s="384"/>
      <c r="H463" s="384"/>
      <c r="I463" s="384"/>
      <c r="J463" s="15"/>
      <c r="K463" s="23"/>
      <c r="L463" s="23"/>
      <c r="M463" s="11"/>
      <c r="N463" s="26"/>
      <c r="O463" s="384"/>
      <c r="P463" s="384"/>
      <c r="Q463" s="384"/>
      <c r="R463" s="7"/>
      <c r="S463" s="23"/>
      <c r="T463" s="384"/>
    </row>
    <row r="464" spans="1:20" s="392" customFormat="1" x14ac:dyDescent="0.2">
      <c r="A464" s="384"/>
      <c r="B464" s="7"/>
      <c r="C464" s="7"/>
      <c r="D464" s="7"/>
      <c r="E464" s="10"/>
      <c r="F464" s="384"/>
      <c r="G464" s="384"/>
      <c r="H464" s="384"/>
      <c r="I464" s="384"/>
      <c r="J464" s="15"/>
      <c r="K464" s="23"/>
      <c r="L464" s="23"/>
      <c r="M464" s="11"/>
      <c r="N464" s="26"/>
      <c r="O464" s="384"/>
      <c r="P464" s="384"/>
      <c r="Q464" s="384"/>
      <c r="R464" s="7"/>
      <c r="S464" s="23"/>
      <c r="T464" s="384"/>
    </row>
    <row r="465" spans="1:20" s="392" customFormat="1" x14ac:dyDescent="0.2">
      <c r="A465" s="384"/>
      <c r="B465" s="7"/>
      <c r="C465" s="7"/>
      <c r="D465" s="7"/>
      <c r="E465" s="10"/>
      <c r="F465" s="384"/>
      <c r="G465" s="384"/>
      <c r="H465" s="384"/>
      <c r="I465" s="384"/>
      <c r="J465" s="15"/>
      <c r="K465" s="23"/>
      <c r="L465" s="23"/>
      <c r="M465" s="11"/>
      <c r="N465" s="26"/>
      <c r="O465" s="384"/>
      <c r="P465" s="384"/>
      <c r="Q465" s="384"/>
      <c r="R465" s="7"/>
      <c r="S465" s="23"/>
      <c r="T465" s="384"/>
    </row>
    <row r="466" spans="1:20" s="392" customFormat="1" x14ac:dyDescent="0.2">
      <c r="A466" s="384"/>
      <c r="B466" s="7"/>
      <c r="C466" s="7"/>
      <c r="D466" s="7"/>
      <c r="E466" s="10"/>
      <c r="F466" s="384"/>
      <c r="G466" s="384"/>
      <c r="H466" s="384"/>
      <c r="I466" s="384"/>
      <c r="J466" s="15"/>
      <c r="K466" s="23"/>
      <c r="L466" s="23"/>
      <c r="M466" s="11"/>
      <c r="N466" s="26"/>
      <c r="O466" s="384"/>
      <c r="P466" s="384"/>
      <c r="Q466" s="384"/>
      <c r="R466" s="7"/>
      <c r="S466" s="23"/>
      <c r="T466" s="384"/>
    </row>
    <row r="467" spans="1:20" s="392" customFormat="1" x14ac:dyDescent="0.2">
      <c r="A467" s="384"/>
      <c r="B467" s="7"/>
      <c r="C467" s="7"/>
      <c r="D467" s="7"/>
      <c r="E467" s="10"/>
      <c r="F467" s="384"/>
      <c r="G467" s="384"/>
      <c r="H467" s="384"/>
      <c r="I467" s="384"/>
      <c r="J467" s="15"/>
      <c r="K467" s="23"/>
      <c r="L467" s="23"/>
      <c r="M467" s="11"/>
      <c r="N467" s="26"/>
      <c r="O467" s="384"/>
      <c r="P467" s="384"/>
      <c r="Q467" s="384"/>
      <c r="R467" s="7"/>
      <c r="S467" s="23"/>
      <c r="T467" s="384"/>
    </row>
    <row r="468" spans="1:20" s="392" customFormat="1" x14ac:dyDescent="0.2">
      <c r="A468" s="384"/>
      <c r="B468" s="7"/>
      <c r="C468" s="7"/>
      <c r="D468" s="7"/>
      <c r="E468" s="10"/>
      <c r="F468" s="384"/>
      <c r="G468" s="384"/>
      <c r="H468" s="384"/>
      <c r="I468" s="384"/>
      <c r="J468" s="15"/>
      <c r="K468" s="23"/>
      <c r="L468" s="23"/>
      <c r="M468" s="11"/>
      <c r="N468" s="26"/>
      <c r="O468" s="384"/>
      <c r="P468" s="384"/>
      <c r="Q468" s="384"/>
      <c r="R468" s="7"/>
      <c r="S468" s="23"/>
      <c r="T468" s="384"/>
    </row>
    <row r="469" spans="1:20" s="392" customFormat="1" x14ac:dyDescent="0.2">
      <c r="A469" s="384"/>
      <c r="B469" s="7"/>
      <c r="C469" s="7"/>
      <c r="D469" s="7"/>
      <c r="E469" s="10"/>
      <c r="F469" s="384"/>
      <c r="G469" s="384"/>
      <c r="H469" s="384"/>
      <c r="I469" s="384"/>
      <c r="J469" s="15"/>
      <c r="K469" s="23"/>
      <c r="L469" s="23"/>
      <c r="M469" s="11"/>
      <c r="N469" s="26"/>
      <c r="O469" s="384"/>
      <c r="P469" s="384"/>
      <c r="Q469" s="384"/>
      <c r="R469" s="7"/>
      <c r="S469" s="23"/>
      <c r="T469" s="384"/>
    </row>
    <row r="470" spans="1:20" s="392" customFormat="1" x14ac:dyDescent="0.2">
      <c r="A470" s="384"/>
      <c r="B470" s="7"/>
      <c r="C470" s="7"/>
      <c r="D470" s="7"/>
      <c r="E470" s="10"/>
      <c r="F470" s="384"/>
      <c r="G470" s="384"/>
      <c r="H470" s="384"/>
      <c r="I470" s="384"/>
      <c r="J470" s="15"/>
      <c r="K470" s="23"/>
      <c r="L470" s="23"/>
      <c r="M470" s="11"/>
      <c r="N470" s="26"/>
      <c r="O470" s="384"/>
      <c r="P470" s="384"/>
      <c r="Q470" s="384"/>
      <c r="R470" s="7"/>
      <c r="S470" s="23"/>
      <c r="T470" s="384"/>
    </row>
    <row r="471" spans="1:20" s="392" customFormat="1" x14ac:dyDescent="0.2">
      <c r="A471" s="384"/>
      <c r="B471" s="7"/>
      <c r="C471" s="7"/>
      <c r="D471" s="7"/>
      <c r="E471" s="10"/>
      <c r="F471" s="384"/>
      <c r="G471" s="384"/>
      <c r="H471" s="384"/>
      <c r="I471" s="384"/>
      <c r="J471" s="15"/>
      <c r="K471" s="23"/>
      <c r="L471" s="23"/>
      <c r="M471" s="11"/>
      <c r="N471" s="26"/>
      <c r="O471" s="384"/>
      <c r="P471" s="384"/>
      <c r="Q471" s="384"/>
      <c r="R471" s="7"/>
      <c r="S471" s="23"/>
      <c r="T471" s="384"/>
    </row>
    <row r="472" spans="1:20" s="392" customFormat="1" x14ac:dyDescent="0.2">
      <c r="A472" s="384"/>
      <c r="B472" s="7"/>
      <c r="C472" s="7"/>
      <c r="D472" s="7"/>
      <c r="E472" s="10"/>
      <c r="F472" s="384"/>
      <c r="G472" s="384"/>
      <c r="H472" s="384"/>
      <c r="I472" s="384"/>
      <c r="J472" s="15"/>
      <c r="K472" s="23"/>
      <c r="L472" s="23"/>
      <c r="M472" s="11"/>
      <c r="N472" s="26"/>
      <c r="O472" s="384"/>
      <c r="P472" s="384"/>
      <c r="Q472" s="384"/>
      <c r="R472" s="7"/>
      <c r="S472" s="23"/>
      <c r="T472" s="384"/>
    </row>
    <row r="473" spans="1:20" s="392" customFormat="1" x14ac:dyDescent="0.2">
      <c r="A473" s="384"/>
      <c r="B473" s="7"/>
      <c r="C473" s="7"/>
      <c r="D473" s="7"/>
      <c r="E473" s="10"/>
      <c r="F473" s="384"/>
      <c r="G473" s="384"/>
      <c r="H473" s="384"/>
      <c r="I473" s="384"/>
      <c r="J473" s="15"/>
      <c r="K473" s="23"/>
      <c r="L473" s="23"/>
      <c r="M473" s="11"/>
      <c r="N473" s="26"/>
      <c r="O473" s="384"/>
      <c r="P473" s="384"/>
      <c r="Q473" s="384"/>
      <c r="R473" s="7"/>
      <c r="S473" s="23"/>
      <c r="T473" s="384"/>
    </row>
    <row r="474" spans="1:20" s="392" customFormat="1" x14ac:dyDescent="0.2">
      <c r="A474" s="384"/>
      <c r="B474" s="7"/>
      <c r="C474" s="7"/>
      <c r="D474" s="7"/>
      <c r="E474" s="10"/>
      <c r="F474" s="384"/>
      <c r="G474" s="384"/>
      <c r="H474" s="384"/>
      <c r="I474" s="384"/>
      <c r="J474" s="15"/>
      <c r="K474" s="23"/>
      <c r="L474" s="23"/>
      <c r="M474" s="11"/>
      <c r="N474" s="26"/>
      <c r="O474" s="384"/>
      <c r="P474" s="384"/>
      <c r="Q474" s="384"/>
      <c r="R474" s="7"/>
      <c r="S474" s="23"/>
      <c r="T474" s="384"/>
    </row>
    <row r="475" spans="1:20" s="392" customFormat="1" x14ac:dyDescent="0.2">
      <c r="A475" s="384"/>
      <c r="B475" s="7"/>
      <c r="C475" s="7"/>
      <c r="D475" s="7"/>
      <c r="E475" s="10"/>
      <c r="F475" s="384"/>
      <c r="G475" s="384"/>
      <c r="H475" s="384"/>
      <c r="I475" s="384"/>
      <c r="J475" s="15"/>
      <c r="K475" s="23"/>
      <c r="L475" s="23"/>
      <c r="M475" s="11"/>
      <c r="N475" s="26"/>
      <c r="O475" s="384"/>
      <c r="P475" s="384"/>
      <c r="Q475" s="384"/>
      <c r="R475" s="7"/>
      <c r="S475" s="23"/>
      <c r="T475" s="384"/>
    </row>
    <row r="476" spans="1:20" s="392" customFormat="1" x14ac:dyDescent="0.2">
      <c r="A476" s="384"/>
      <c r="B476" s="7"/>
      <c r="C476" s="7"/>
      <c r="D476" s="7"/>
      <c r="E476" s="10"/>
      <c r="F476" s="384"/>
      <c r="G476" s="384"/>
      <c r="H476" s="384"/>
      <c r="I476" s="384"/>
      <c r="J476" s="15"/>
      <c r="K476" s="23"/>
      <c r="L476" s="23"/>
      <c r="M476" s="11"/>
      <c r="N476" s="26"/>
      <c r="O476" s="384"/>
      <c r="P476" s="384"/>
      <c r="Q476" s="384"/>
      <c r="R476" s="7"/>
      <c r="S476" s="23"/>
      <c r="T476" s="384"/>
    </row>
    <row r="477" spans="1:20" s="392" customFormat="1" x14ac:dyDescent="0.2">
      <c r="A477" s="384"/>
      <c r="B477" s="7"/>
      <c r="C477" s="7"/>
      <c r="D477" s="7"/>
      <c r="E477" s="10"/>
      <c r="F477" s="384"/>
      <c r="G477" s="384"/>
      <c r="H477" s="384"/>
      <c r="I477" s="384"/>
      <c r="J477" s="15"/>
      <c r="K477" s="23"/>
      <c r="L477" s="23"/>
      <c r="M477" s="11"/>
      <c r="N477" s="26"/>
      <c r="O477" s="384"/>
      <c r="P477" s="384"/>
      <c r="Q477" s="384"/>
      <c r="R477" s="7"/>
      <c r="S477" s="23"/>
      <c r="T477" s="384"/>
    </row>
    <row r="478" spans="1:20" s="392" customFormat="1" x14ac:dyDescent="0.2">
      <c r="A478" s="384"/>
      <c r="B478" s="7"/>
      <c r="C478" s="7"/>
      <c r="D478" s="7"/>
      <c r="E478" s="10"/>
      <c r="F478" s="384"/>
      <c r="G478" s="384"/>
      <c r="H478" s="384"/>
      <c r="I478" s="384"/>
      <c r="J478" s="15"/>
      <c r="K478" s="23"/>
      <c r="L478" s="23"/>
      <c r="M478" s="11"/>
      <c r="N478" s="26"/>
      <c r="O478" s="384"/>
      <c r="P478" s="384"/>
      <c r="Q478" s="384"/>
      <c r="R478" s="7"/>
      <c r="S478" s="23"/>
      <c r="T478" s="384"/>
    </row>
    <row r="479" spans="1:20" s="392" customFormat="1" x14ac:dyDescent="0.2">
      <c r="A479" s="384"/>
      <c r="B479" s="7"/>
      <c r="C479" s="7"/>
      <c r="D479" s="7"/>
      <c r="E479" s="10"/>
      <c r="F479" s="384"/>
      <c r="G479" s="384"/>
      <c r="H479" s="384"/>
      <c r="I479" s="384"/>
      <c r="J479" s="15"/>
      <c r="K479" s="23"/>
      <c r="L479" s="23"/>
      <c r="M479" s="11"/>
      <c r="N479" s="26"/>
      <c r="O479" s="384"/>
      <c r="P479" s="384"/>
      <c r="Q479" s="384"/>
      <c r="R479" s="7"/>
      <c r="S479" s="23"/>
      <c r="T479" s="384"/>
    </row>
    <row r="480" spans="1:20" s="392" customFormat="1" x14ac:dyDescent="0.2">
      <c r="A480" s="384"/>
      <c r="B480" s="7"/>
      <c r="C480" s="7"/>
      <c r="D480" s="7"/>
      <c r="E480" s="10"/>
      <c r="F480" s="384"/>
      <c r="G480" s="384"/>
      <c r="H480" s="384"/>
      <c r="I480" s="384"/>
      <c r="J480" s="15"/>
      <c r="K480" s="23"/>
      <c r="L480" s="23"/>
      <c r="M480" s="11"/>
      <c r="N480" s="26"/>
      <c r="O480" s="384"/>
      <c r="P480" s="384"/>
      <c r="Q480" s="384"/>
      <c r="R480" s="7"/>
      <c r="S480" s="23"/>
      <c r="T480" s="384"/>
    </row>
    <row r="481" spans="1:20" s="392" customFormat="1" x14ac:dyDescent="0.2">
      <c r="A481" s="384"/>
      <c r="B481" s="7"/>
      <c r="C481" s="7"/>
      <c r="D481" s="7"/>
      <c r="E481" s="10"/>
      <c r="F481" s="384"/>
      <c r="G481" s="384"/>
      <c r="H481" s="384"/>
      <c r="I481" s="384"/>
      <c r="J481" s="15"/>
      <c r="K481" s="23"/>
      <c r="L481" s="23"/>
      <c r="M481" s="11"/>
      <c r="N481" s="26"/>
      <c r="O481" s="384"/>
      <c r="P481" s="384"/>
      <c r="Q481" s="384"/>
      <c r="R481" s="7"/>
      <c r="S481" s="23"/>
      <c r="T481" s="384"/>
    </row>
    <row r="482" spans="1:20" s="392" customFormat="1" x14ac:dyDescent="0.2">
      <c r="A482" s="384"/>
      <c r="B482" s="7"/>
      <c r="C482" s="7"/>
      <c r="D482" s="7"/>
      <c r="E482" s="10"/>
      <c r="F482" s="384"/>
      <c r="G482" s="384"/>
      <c r="H482" s="384"/>
      <c r="I482" s="384"/>
      <c r="J482" s="15"/>
      <c r="K482" s="23"/>
      <c r="L482" s="23"/>
      <c r="M482" s="11"/>
      <c r="N482" s="26"/>
      <c r="O482" s="384"/>
      <c r="P482" s="384"/>
      <c r="Q482" s="384"/>
      <c r="R482" s="7"/>
      <c r="S482" s="23"/>
      <c r="T482" s="384"/>
    </row>
    <row r="483" spans="1:20" s="392" customFormat="1" x14ac:dyDescent="0.2">
      <c r="A483" s="384"/>
      <c r="B483" s="7"/>
      <c r="C483" s="7"/>
      <c r="D483" s="7"/>
      <c r="E483" s="10"/>
      <c r="F483" s="384"/>
      <c r="G483" s="384"/>
      <c r="H483" s="384"/>
      <c r="I483" s="384"/>
      <c r="J483" s="15"/>
      <c r="K483" s="23"/>
      <c r="L483" s="23"/>
      <c r="M483" s="11"/>
      <c r="N483" s="26"/>
      <c r="O483" s="384"/>
      <c r="P483" s="384"/>
      <c r="Q483" s="384"/>
      <c r="R483" s="7"/>
      <c r="S483" s="23"/>
      <c r="T483" s="384"/>
    </row>
    <row r="484" spans="1:20" s="392" customFormat="1" x14ac:dyDescent="0.2">
      <c r="A484" s="384"/>
      <c r="B484" s="7"/>
      <c r="C484" s="7"/>
      <c r="D484" s="7"/>
      <c r="E484" s="10"/>
      <c r="F484" s="384"/>
      <c r="G484" s="384"/>
      <c r="H484" s="384"/>
      <c r="I484" s="384"/>
      <c r="J484" s="15"/>
      <c r="K484" s="23"/>
      <c r="L484" s="23"/>
      <c r="M484" s="11"/>
      <c r="N484" s="26"/>
      <c r="O484" s="384"/>
      <c r="P484" s="384"/>
      <c r="Q484" s="384"/>
      <c r="R484" s="7"/>
      <c r="S484" s="23"/>
      <c r="T484" s="384"/>
    </row>
    <row r="485" spans="1:20" s="392" customFormat="1" x14ac:dyDescent="0.2">
      <c r="A485" s="384"/>
      <c r="B485" s="7"/>
      <c r="C485" s="7"/>
      <c r="D485" s="7"/>
      <c r="E485" s="10"/>
      <c r="F485" s="384"/>
      <c r="G485" s="384"/>
      <c r="H485" s="384"/>
      <c r="I485" s="384"/>
      <c r="J485" s="15"/>
      <c r="K485" s="23"/>
      <c r="L485" s="23"/>
      <c r="M485" s="11"/>
      <c r="N485" s="26"/>
      <c r="O485" s="384"/>
      <c r="P485" s="384"/>
      <c r="Q485" s="384"/>
      <c r="R485" s="7"/>
      <c r="S485" s="23"/>
      <c r="T485" s="384"/>
    </row>
    <row r="486" spans="1:20" s="392" customFormat="1" x14ac:dyDescent="0.2">
      <c r="A486" s="384"/>
      <c r="B486" s="7"/>
      <c r="C486" s="7"/>
      <c r="D486" s="7"/>
      <c r="E486" s="10"/>
      <c r="F486" s="384"/>
      <c r="G486" s="384"/>
      <c r="H486" s="384"/>
      <c r="I486" s="384"/>
      <c r="J486" s="15"/>
      <c r="K486" s="23"/>
      <c r="L486" s="23"/>
      <c r="M486" s="11"/>
      <c r="N486" s="26"/>
      <c r="O486" s="384"/>
      <c r="P486" s="384"/>
      <c r="Q486" s="384"/>
      <c r="R486" s="7"/>
      <c r="S486" s="23"/>
      <c r="T486" s="384"/>
    </row>
    <row r="487" spans="1:20" s="392" customFormat="1" x14ac:dyDescent="0.2">
      <c r="A487" s="384"/>
      <c r="B487" s="7"/>
      <c r="C487" s="7"/>
      <c r="D487" s="7"/>
      <c r="E487" s="10"/>
      <c r="F487" s="384"/>
      <c r="G487" s="384"/>
      <c r="H487" s="384"/>
      <c r="I487" s="384"/>
      <c r="J487" s="15"/>
      <c r="K487" s="23"/>
      <c r="L487" s="23"/>
      <c r="M487" s="11"/>
      <c r="N487" s="26"/>
      <c r="O487" s="384"/>
      <c r="P487" s="384"/>
      <c r="Q487" s="384"/>
      <c r="R487" s="7"/>
      <c r="S487" s="23"/>
      <c r="T487" s="384"/>
    </row>
    <row r="488" spans="1:20" s="392" customFormat="1" x14ac:dyDescent="0.2">
      <c r="A488" s="384"/>
      <c r="B488" s="7"/>
      <c r="C488" s="7"/>
      <c r="D488" s="7"/>
      <c r="E488" s="10"/>
      <c r="F488" s="384"/>
      <c r="G488" s="384"/>
      <c r="H488" s="384"/>
      <c r="I488" s="384"/>
      <c r="J488" s="15"/>
      <c r="K488" s="23"/>
      <c r="L488" s="23"/>
      <c r="M488" s="11"/>
      <c r="N488" s="26"/>
      <c r="O488" s="384"/>
      <c r="P488" s="384"/>
      <c r="Q488" s="384"/>
      <c r="R488" s="7"/>
      <c r="S488" s="23"/>
      <c r="T488" s="384"/>
    </row>
    <row r="489" spans="1:20" s="392" customFormat="1" x14ac:dyDescent="0.2">
      <c r="A489" s="384"/>
      <c r="B489" s="7"/>
      <c r="C489" s="7"/>
      <c r="D489" s="7"/>
      <c r="E489" s="10"/>
      <c r="F489" s="384"/>
      <c r="G489" s="384"/>
      <c r="H489" s="384"/>
      <c r="I489" s="384"/>
      <c r="J489" s="15"/>
      <c r="K489" s="23"/>
      <c r="L489" s="23"/>
      <c r="M489" s="11"/>
      <c r="N489" s="26"/>
      <c r="O489" s="384"/>
      <c r="P489" s="384"/>
      <c r="Q489" s="384"/>
      <c r="R489" s="7"/>
      <c r="S489" s="23"/>
      <c r="T489" s="384"/>
    </row>
    <row r="490" spans="1:20" s="392" customFormat="1" x14ac:dyDescent="0.2">
      <c r="A490" s="384"/>
      <c r="B490" s="7"/>
      <c r="C490" s="7"/>
      <c r="D490" s="7"/>
      <c r="E490" s="10"/>
      <c r="F490" s="384"/>
      <c r="G490" s="384"/>
      <c r="H490" s="384"/>
      <c r="I490" s="384"/>
      <c r="J490" s="15"/>
      <c r="K490" s="23"/>
      <c r="L490" s="23"/>
      <c r="M490" s="11"/>
      <c r="N490" s="26"/>
      <c r="O490" s="384"/>
      <c r="P490" s="384"/>
      <c r="Q490" s="384"/>
      <c r="R490" s="7"/>
      <c r="S490" s="23"/>
      <c r="T490" s="384"/>
    </row>
    <row r="491" spans="1:20" s="392" customFormat="1" x14ac:dyDescent="0.2">
      <c r="A491" s="384"/>
      <c r="B491" s="7"/>
      <c r="C491" s="7"/>
      <c r="D491" s="7"/>
      <c r="E491" s="10"/>
      <c r="F491" s="384"/>
      <c r="G491" s="384"/>
      <c r="H491" s="384"/>
      <c r="I491" s="384"/>
      <c r="J491" s="15"/>
      <c r="K491" s="23"/>
      <c r="L491" s="23"/>
      <c r="M491" s="11"/>
      <c r="N491" s="26"/>
      <c r="O491" s="384"/>
      <c r="P491" s="384"/>
      <c r="Q491" s="384"/>
      <c r="R491" s="7"/>
      <c r="S491" s="23"/>
      <c r="T491" s="384"/>
    </row>
    <row r="492" spans="1:20" s="392" customFormat="1" x14ac:dyDescent="0.2">
      <c r="A492" s="384"/>
      <c r="B492" s="7"/>
      <c r="C492" s="7"/>
      <c r="D492" s="7"/>
      <c r="E492" s="10"/>
      <c r="F492" s="384"/>
      <c r="G492" s="384"/>
      <c r="H492" s="384"/>
      <c r="I492" s="384"/>
      <c r="J492" s="15"/>
      <c r="K492" s="23"/>
      <c r="L492" s="23"/>
      <c r="M492" s="11"/>
      <c r="N492" s="26"/>
      <c r="O492" s="384"/>
      <c r="P492" s="384"/>
      <c r="Q492" s="384"/>
      <c r="R492" s="7"/>
      <c r="S492" s="23"/>
      <c r="T492" s="384"/>
    </row>
    <row r="493" spans="1:20" s="392" customFormat="1" x14ac:dyDescent="0.2">
      <c r="A493" s="384"/>
      <c r="B493" s="7"/>
      <c r="C493" s="7"/>
      <c r="D493" s="7"/>
      <c r="E493" s="10"/>
      <c r="F493" s="384"/>
      <c r="G493" s="384"/>
      <c r="H493" s="384"/>
      <c r="I493" s="384"/>
      <c r="J493" s="15"/>
      <c r="K493" s="23"/>
      <c r="L493" s="23"/>
      <c r="M493" s="11"/>
      <c r="N493" s="26"/>
      <c r="O493" s="384"/>
      <c r="P493" s="384"/>
      <c r="Q493" s="384"/>
      <c r="R493" s="7"/>
      <c r="S493" s="23"/>
      <c r="T493" s="384"/>
    </row>
    <row r="494" spans="1:20" s="392" customFormat="1" x14ac:dyDescent="0.2">
      <c r="A494" s="384"/>
      <c r="B494" s="7"/>
      <c r="C494" s="7"/>
      <c r="D494" s="7"/>
      <c r="E494" s="10"/>
      <c r="F494" s="384"/>
      <c r="G494" s="384"/>
      <c r="H494" s="384"/>
      <c r="I494" s="384"/>
      <c r="J494" s="15"/>
      <c r="K494" s="23"/>
      <c r="L494" s="23"/>
      <c r="M494" s="11"/>
      <c r="N494" s="26"/>
      <c r="O494" s="384"/>
      <c r="P494" s="384"/>
      <c r="Q494" s="384"/>
      <c r="R494" s="7"/>
      <c r="S494" s="23"/>
      <c r="T494" s="384"/>
    </row>
    <row r="495" spans="1:20" s="392" customFormat="1" x14ac:dyDescent="0.2">
      <c r="A495" s="384"/>
      <c r="B495" s="7"/>
      <c r="C495" s="7"/>
      <c r="D495" s="7"/>
      <c r="E495" s="10"/>
      <c r="F495" s="384"/>
      <c r="G495" s="384"/>
      <c r="H495" s="384"/>
      <c r="I495" s="384"/>
      <c r="J495" s="15"/>
      <c r="K495" s="23"/>
      <c r="L495" s="23"/>
      <c r="M495" s="11"/>
      <c r="N495" s="26"/>
      <c r="O495" s="384"/>
      <c r="P495" s="384"/>
      <c r="Q495" s="384"/>
      <c r="R495" s="7"/>
      <c r="S495" s="23"/>
      <c r="T495" s="384"/>
    </row>
    <row r="496" spans="1:20" s="392" customFormat="1" x14ac:dyDescent="0.2">
      <c r="A496" s="384"/>
      <c r="B496" s="7"/>
      <c r="C496" s="7"/>
      <c r="D496" s="7"/>
      <c r="E496" s="10"/>
      <c r="F496" s="384"/>
      <c r="G496" s="384"/>
      <c r="H496" s="384"/>
      <c r="I496" s="384"/>
      <c r="J496" s="15"/>
      <c r="K496" s="23"/>
      <c r="L496" s="23"/>
      <c r="M496" s="11"/>
      <c r="N496" s="26"/>
      <c r="O496" s="384"/>
      <c r="P496" s="384"/>
      <c r="Q496" s="384"/>
      <c r="R496" s="7"/>
      <c r="S496" s="23"/>
      <c r="T496" s="384"/>
    </row>
    <row r="497" spans="1:20" s="392" customFormat="1" x14ac:dyDescent="0.2">
      <c r="A497" s="384"/>
      <c r="B497" s="7"/>
      <c r="C497" s="7"/>
      <c r="D497" s="7"/>
      <c r="E497" s="10"/>
      <c r="F497" s="384"/>
      <c r="G497" s="384"/>
      <c r="H497" s="384"/>
      <c r="I497" s="384"/>
      <c r="J497" s="15"/>
      <c r="K497" s="23"/>
      <c r="L497" s="23"/>
      <c r="M497" s="11"/>
      <c r="N497" s="26"/>
      <c r="O497" s="384"/>
      <c r="P497" s="384"/>
      <c r="Q497" s="384"/>
      <c r="R497" s="7"/>
      <c r="S497" s="23"/>
      <c r="T497" s="384"/>
    </row>
    <row r="498" spans="1:20" s="392" customFormat="1" x14ac:dyDescent="0.2">
      <c r="A498" s="384"/>
      <c r="B498" s="7"/>
      <c r="C498" s="7"/>
      <c r="D498" s="7"/>
      <c r="E498" s="10"/>
      <c r="F498" s="384"/>
      <c r="G498" s="384"/>
      <c r="H498" s="384"/>
      <c r="I498" s="384"/>
      <c r="J498" s="15"/>
      <c r="K498" s="23"/>
      <c r="L498" s="23"/>
      <c r="M498" s="11"/>
      <c r="N498" s="26"/>
      <c r="O498" s="384"/>
      <c r="P498" s="384"/>
      <c r="Q498" s="384"/>
      <c r="R498" s="7"/>
      <c r="S498" s="23"/>
      <c r="T498" s="384"/>
    </row>
    <row r="499" spans="1:20" s="392" customFormat="1" x14ac:dyDescent="0.2">
      <c r="A499" s="384"/>
      <c r="B499" s="7"/>
      <c r="C499" s="7"/>
      <c r="D499" s="7"/>
      <c r="E499" s="10"/>
      <c r="F499" s="384"/>
      <c r="G499" s="384"/>
      <c r="H499" s="384"/>
      <c r="I499" s="384"/>
      <c r="J499" s="15"/>
      <c r="K499" s="23"/>
      <c r="L499" s="23"/>
      <c r="M499" s="11"/>
      <c r="N499" s="26"/>
      <c r="O499" s="384"/>
      <c r="P499" s="384"/>
      <c r="Q499" s="384"/>
      <c r="R499" s="7"/>
      <c r="S499" s="23"/>
      <c r="T499" s="384"/>
    </row>
    <row r="500" spans="1:20" s="392" customFormat="1" x14ac:dyDescent="0.2">
      <c r="A500" s="384"/>
      <c r="B500" s="7"/>
      <c r="C500" s="7"/>
      <c r="D500" s="7"/>
      <c r="E500" s="10"/>
      <c r="F500" s="384"/>
      <c r="G500" s="384"/>
      <c r="H500" s="384"/>
      <c r="I500" s="384"/>
      <c r="J500" s="15"/>
      <c r="K500" s="23"/>
      <c r="L500" s="23"/>
      <c r="M500" s="11"/>
      <c r="N500" s="26"/>
      <c r="O500" s="384"/>
      <c r="P500" s="384"/>
      <c r="Q500" s="384"/>
      <c r="R500" s="7"/>
      <c r="S500" s="23"/>
      <c r="T500" s="384"/>
    </row>
    <row r="501" spans="1:20" s="392" customFormat="1" x14ac:dyDescent="0.2">
      <c r="A501" s="384"/>
      <c r="B501" s="7"/>
      <c r="C501" s="7"/>
      <c r="D501" s="7"/>
      <c r="E501" s="10"/>
      <c r="F501" s="384"/>
      <c r="G501" s="384"/>
      <c r="H501" s="384"/>
      <c r="I501" s="384"/>
      <c r="J501" s="15"/>
      <c r="K501" s="23"/>
      <c r="L501" s="23"/>
      <c r="M501" s="11"/>
      <c r="N501" s="26"/>
      <c r="O501" s="384"/>
      <c r="P501" s="384"/>
      <c r="Q501" s="384"/>
      <c r="R501" s="7"/>
      <c r="S501" s="23"/>
      <c r="T501" s="384"/>
    </row>
    <row r="502" spans="1:20" s="392" customFormat="1" x14ac:dyDescent="0.2">
      <c r="A502" s="384"/>
      <c r="B502" s="7"/>
      <c r="C502" s="7"/>
      <c r="D502" s="7"/>
      <c r="E502" s="10"/>
      <c r="F502" s="384"/>
      <c r="G502" s="384"/>
      <c r="H502" s="384"/>
      <c r="I502" s="384"/>
      <c r="J502" s="15"/>
      <c r="K502" s="23"/>
      <c r="L502" s="23"/>
      <c r="M502" s="11"/>
      <c r="N502" s="26"/>
      <c r="O502" s="384"/>
      <c r="P502" s="384"/>
      <c r="Q502" s="384"/>
      <c r="R502" s="7"/>
      <c r="S502" s="23"/>
      <c r="T502" s="384"/>
    </row>
    <row r="503" spans="1:20" s="392" customFormat="1" x14ac:dyDescent="0.2">
      <c r="A503" s="384"/>
      <c r="B503" s="7"/>
      <c r="C503" s="7"/>
      <c r="D503" s="7"/>
      <c r="E503" s="10"/>
      <c r="F503" s="384"/>
      <c r="G503" s="384"/>
      <c r="H503" s="384"/>
      <c r="I503" s="384"/>
      <c r="J503" s="15"/>
      <c r="K503" s="23"/>
      <c r="L503" s="23"/>
      <c r="M503" s="11"/>
      <c r="N503" s="26"/>
      <c r="O503" s="384"/>
      <c r="P503" s="384"/>
      <c r="Q503" s="384"/>
      <c r="R503" s="7"/>
      <c r="S503" s="23"/>
      <c r="T503" s="384"/>
    </row>
    <row r="504" spans="1:20" s="392" customFormat="1" x14ac:dyDescent="0.2">
      <c r="A504" s="384"/>
      <c r="B504" s="7"/>
      <c r="C504" s="7"/>
      <c r="D504" s="7"/>
      <c r="E504" s="10"/>
      <c r="F504" s="384"/>
      <c r="G504" s="384"/>
      <c r="H504" s="384"/>
      <c r="I504" s="384"/>
      <c r="J504" s="15"/>
      <c r="K504" s="23"/>
      <c r="L504" s="23"/>
      <c r="M504" s="11"/>
      <c r="N504" s="26"/>
      <c r="O504" s="384"/>
      <c r="P504" s="384"/>
      <c r="Q504" s="384"/>
      <c r="R504" s="7"/>
      <c r="S504" s="23"/>
      <c r="T504" s="384"/>
    </row>
    <row r="505" spans="1:20" s="392" customFormat="1" x14ac:dyDescent="0.2">
      <c r="A505" s="384"/>
      <c r="B505" s="7"/>
      <c r="C505" s="7"/>
      <c r="D505" s="7"/>
      <c r="E505" s="10"/>
      <c r="F505" s="384"/>
      <c r="G505" s="384"/>
      <c r="H505" s="384"/>
      <c r="I505" s="384"/>
      <c r="J505" s="15"/>
      <c r="K505" s="23"/>
      <c r="L505" s="23"/>
      <c r="M505" s="11"/>
      <c r="N505" s="26"/>
      <c r="O505" s="384"/>
      <c r="P505" s="384"/>
      <c r="Q505" s="384"/>
      <c r="R505" s="7"/>
      <c r="S505" s="23"/>
      <c r="T505" s="384"/>
    </row>
    <row r="506" spans="1:20" s="392" customFormat="1" x14ac:dyDescent="0.2">
      <c r="A506" s="384"/>
      <c r="B506" s="7"/>
      <c r="C506" s="7"/>
      <c r="D506" s="7"/>
      <c r="E506" s="10"/>
      <c r="F506" s="384"/>
      <c r="G506" s="384"/>
      <c r="H506" s="384"/>
      <c r="I506" s="384"/>
      <c r="J506" s="15"/>
      <c r="K506" s="23"/>
      <c r="L506" s="23"/>
      <c r="M506" s="11"/>
      <c r="N506" s="26"/>
      <c r="O506" s="384"/>
      <c r="P506" s="384"/>
      <c r="Q506" s="384"/>
      <c r="R506" s="7"/>
      <c r="S506" s="23"/>
      <c r="T506" s="384"/>
    </row>
    <row r="507" spans="1:20" s="392" customFormat="1" x14ac:dyDescent="0.2">
      <c r="A507" s="384"/>
      <c r="B507" s="7"/>
      <c r="C507" s="7"/>
      <c r="D507" s="7"/>
      <c r="E507" s="10"/>
      <c r="F507" s="384"/>
      <c r="G507" s="384"/>
      <c r="H507" s="384"/>
      <c r="I507" s="384"/>
      <c r="J507" s="15"/>
      <c r="K507" s="23"/>
      <c r="L507" s="23"/>
      <c r="M507" s="11"/>
      <c r="N507" s="26"/>
      <c r="O507" s="384"/>
      <c r="P507" s="384"/>
      <c r="Q507" s="384"/>
      <c r="R507" s="7"/>
      <c r="S507" s="23"/>
      <c r="T507" s="384"/>
    </row>
    <row r="508" spans="1:20" s="392" customFormat="1" x14ac:dyDescent="0.2">
      <c r="A508" s="384"/>
      <c r="B508" s="7"/>
      <c r="C508" s="7"/>
      <c r="D508" s="7"/>
      <c r="E508" s="10"/>
      <c r="F508" s="384"/>
      <c r="G508" s="384"/>
      <c r="H508" s="384"/>
      <c r="I508" s="384"/>
      <c r="J508" s="15"/>
      <c r="K508" s="23"/>
      <c r="L508" s="23"/>
      <c r="M508" s="11"/>
      <c r="N508" s="26"/>
      <c r="O508" s="384"/>
      <c r="P508" s="384"/>
      <c r="Q508" s="384"/>
      <c r="R508" s="7"/>
      <c r="S508" s="23"/>
      <c r="T508" s="384"/>
    </row>
    <row r="509" spans="1:20" s="392" customFormat="1" x14ac:dyDescent="0.2">
      <c r="A509" s="384"/>
      <c r="B509" s="7"/>
      <c r="C509" s="7"/>
      <c r="D509" s="7"/>
      <c r="E509" s="10"/>
      <c r="F509" s="384"/>
      <c r="G509" s="384"/>
      <c r="H509" s="384"/>
      <c r="I509" s="384"/>
      <c r="J509" s="15"/>
      <c r="K509" s="23"/>
      <c r="L509" s="23"/>
      <c r="M509" s="11"/>
      <c r="N509" s="26"/>
      <c r="O509" s="384"/>
      <c r="P509" s="384"/>
      <c r="Q509" s="384"/>
      <c r="R509" s="7"/>
      <c r="S509" s="23"/>
      <c r="T509" s="384"/>
    </row>
    <row r="510" spans="1:20" s="392" customFormat="1" x14ac:dyDescent="0.2">
      <c r="A510" s="384"/>
      <c r="B510" s="7"/>
      <c r="C510" s="7"/>
      <c r="D510" s="7"/>
      <c r="E510" s="10"/>
      <c r="F510" s="384"/>
      <c r="G510" s="384"/>
      <c r="H510" s="384"/>
      <c r="I510" s="384"/>
      <c r="J510" s="15"/>
      <c r="K510" s="23"/>
      <c r="L510" s="23"/>
      <c r="M510" s="11"/>
      <c r="N510" s="26"/>
      <c r="O510" s="384"/>
      <c r="P510" s="384"/>
      <c r="Q510" s="384"/>
      <c r="R510" s="7"/>
      <c r="S510" s="23"/>
      <c r="T510" s="384"/>
    </row>
    <row r="511" spans="1:20" s="392" customFormat="1" x14ac:dyDescent="0.2">
      <c r="A511" s="384"/>
      <c r="B511" s="7"/>
      <c r="C511" s="7"/>
      <c r="D511" s="7"/>
      <c r="E511" s="10"/>
      <c r="F511" s="384"/>
      <c r="G511" s="384"/>
      <c r="H511" s="384"/>
      <c r="I511" s="384"/>
      <c r="J511" s="15"/>
      <c r="K511" s="23"/>
      <c r="L511" s="23"/>
      <c r="M511" s="11"/>
      <c r="N511" s="26"/>
      <c r="O511" s="384"/>
      <c r="P511" s="384"/>
      <c r="Q511" s="384"/>
      <c r="R511" s="7"/>
      <c r="S511" s="23"/>
      <c r="T511" s="384"/>
    </row>
    <row r="512" spans="1:20" s="392" customFormat="1" x14ac:dyDescent="0.2">
      <c r="A512" s="384"/>
      <c r="B512" s="7"/>
      <c r="C512" s="7"/>
      <c r="D512" s="7"/>
      <c r="E512" s="10"/>
      <c r="F512" s="384"/>
      <c r="G512" s="384"/>
      <c r="H512" s="384"/>
      <c r="I512" s="384"/>
      <c r="J512" s="15"/>
      <c r="K512" s="23"/>
      <c r="L512" s="23"/>
      <c r="M512" s="11"/>
      <c r="N512" s="26"/>
      <c r="O512" s="384"/>
      <c r="P512" s="384"/>
      <c r="Q512" s="384"/>
      <c r="R512" s="7"/>
      <c r="S512" s="23"/>
      <c r="T512" s="384"/>
    </row>
    <row r="513" spans="1:20" s="392" customFormat="1" x14ac:dyDescent="0.2">
      <c r="A513" s="384"/>
      <c r="B513" s="7"/>
      <c r="C513" s="7"/>
      <c r="D513" s="7"/>
      <c r="E513" s="10"/>
      <c r="F513" s="384"/>
      <c r="G513" s="384"/>
      <c r="H513" s="384"/>
      <c r="I513" s="384"/>
      <c r="J513" s="15"/>
      <c r="K513" s="23"/>
      <c r="L513" s="23"/>
      <c r="M513" s="11"/>
      <c r="N513" s="26"/>
      <c r="O513" s="384"/>
      <c r="P513" s="384"/>
      <c r="Q513" s="384"/>
      <c r="R513" s="7"/>
      <c r="S513" s="23"/>
      <c r="T513" s="384"/>
    </row>
    <row r="514" spans="1:20" s="392" customFormat="1" x14ac:dyDescent="0.2">
      <c r="A514" s="384"/>
      <c r="B514" s="7"/>
      <c r="C514" s="7"/>
      <c r="D514" s="7"/>
      <c r="E514" s="10"/>
      <c r="F514" s="384"/>
      <c r="G514" s="384"/>
      <c r="H514" s="384"/>
      <c r="I514" s="384"/>
      <c r="J514" s="15"/>
      <c r="K514" s="23"/>
      <c r="L514" s="23"/>
      <c r="M514" s="11"/>
      <c r="N514" s="26"/>
      <c r="O514" s="384"/>
      <c r="P514" s="384"/>
      <c r="Q514" s="384"/>
      <c r="R514" s="7"/>
      <c r="S514" s="23"/>
      <c r="T514" s="384"/>
    </row>
    <row r="515" spans="1:20" s="392" customFormat="1" x14ac:dyDescent="0.2">
      <c r="A515" s="384"/>
      <c r="B515" s="7"/>
      <c r="C515" s="7"/>
      <c r="D515" s="7"/>
      <c r="E515" s="10"/>
      <c r="F515" s="384"/>
      <c r="G515" s="384"/>
      <c r="H515" s="384"/>
      <c r="I515" s="384"/>
      <c r="J515" s="15"/>
      <c r="K515" s="23"/>
      <c r="L515" s="23"/>
      <c r="M515" s="11"/>
      <c r="N515" s="26"/>
      <c r="O515" s="384"/>
      <c r="P515" s="384"/>
      <c r="Q515" s="384"/>
      <c r="R515" s="7"/>
      <c r="S515" s="23"/>
      <c r="T515" s="384"/>
    </row>
    <row r="516" spans="1:20" s="392" customFormat="1" x14ac:dyDescent="0.2">
      <c r="A516" s="384"/>
      <c r="B516" s="7"/>
      <c r="C516" s="7"/>
      <c r="D516" s="7"/>
      <c r="E516" s="10"/>
      <c r="F516" s="384"/>
      <c r="G516" s="384"/>
      <c r="H516" s="384"/>
      <c r="I516" s="384"/>
      <c r="J516" s="15"/>
      <c r="K516" s="23"/>
      <c r="L516" s="23"/>
      <c r="M516" s="11"/>
      <c r="N516" s="26"/>
      <c r="O516" s="384"/>
      <c r="P516" s="384"/>
      <c r="Q516" s="384"/>
      <c r="R516" s="7"/>
      <c r="S516" s="23"/>
      <c r="T516" s="384"/>
    </row>
    <row r="517" spans="1:20" s="392" customFormat="1" x14ac:dyDescent="0.2">
      <c r="A517" s="384"/>
      <c r="B517" s="7"/>
      <c r="C517" s="7"/>
      <c r="D517" s="7"/>
      <c r="E517" s="10"/>
      <c r="F517" s="384"/>
      <c r="G517" s="384"/>
      <c r="H517" s="384"/>
      <c r="I517" s="384"/>
      <c r="J517" s="15"/>
      <c r="K517" s="23"/>
      <c r="L517" s="23"/>
      <c r="M517" s="11"/>
      <c r="N517" s="26"/>
      <c r="O517" s="384"/>
      <c r="P517" s="384"/>
      <c r="Q517" s="384"/>
      <c r="R517" s="7"/>
      <c r="S517" s="23"/>
      <c r="T517" s="384"/>
    </row>
    <row r="518" spans="1:20" s="392" customFormat="1" x14ac:dyDescent="0.2">
      <c r="A518" s="384"/>
      <c r="B518" s="7"/>
      <c r="C518" s="7"/>
      <c r="D518" s="7"/>
      <c r="E518" s="10"/>
      <c r="F518" s="384"/>
      <c r="G518" s="384"/>
      <c r="H518" s="384"/>
      <c r="I518" s="384"/>
      <c r="J518" s="15"/>
      <c r="K518" s="23"/>
      <c r="L518" s="23"/>
      <c r="M518" s="11"/>
      <c r="N518" s="26"/>
      <c r="O518" s="384"/>
      <c r="P518" s="384"/>
      <c r="Q518" s="384"/>
      <c r="R518" s="7"/>
      <c r="S518" s="23"/>
      <c r="T518" s="384"/>
    </row>
    <row r="519" spans="1:20" s="392" customFormat="1" x14ac:dyDescent="0.2">
      <c r="A519" s="384"/>
      <c r="B519" s="7"/>
      <c r="C519" s="7"/>
      <c r="D519" s="7"/>
      <c r="E519" s="10"/>
      <c r="F519" s="384"/>
      <c r="G519" s="384"/>
      <c r="H519" s="384"/>
      <c r="I519" s="384"/>
      <c r="J519" s="15"/>
      <c r="K519" s="23"/>
      <c r="L519" s="23"/>
      <c r="M519" s="11"/>
      <c r="N519" s="26"/>
      <c r="O519" s="384"/>
      <c r="P519" s="384"/>
      <c r="Q519" s="384"/>
      <c r="R519" s="7"/>
      <c r="S519" s="23"/>
      <c r="T519" s="384"/>
    </row>
    <row r="520" spans="1:20" s="392" customFormat="1" x14ac:dyDescent="0.2">
      <c r="A520" s="384"/>
      <c r="B520" s="7"/>
      <c r="C520" s="7"/>
      <c r="D520" s="7"/>
      <c r="E520" s="10"/>
      <c r="F520" s="384"/>
      <c r="G520" s="384"/>
      <c r="H520" s="384"/>
      <c r="I520" s="384"/>
      <c r="J520" s="15"/>
      <c r="K520" s="23"/>
      <c r="L520" s="23"/>
      <c r="M520" s="11"/>
      <c r="N520" s="26"/>
      <c r="O520" s="384"/>
      <c r="P520" s="384"/>
      <c r="Q520" s="384"/>
      <c r="R520" s="7"/>
      <c r="S520" s="23"/>
      <c r="T520" s="384"/>
    </row>
    <row r="521" spans="1:20" s="392" customFormat="1" x14ac:dyDescent="0.2">
      <c r="A521" s="384"/>
      <c r="B521" s="7"/>
      <c r="C521" s="7"/>
      <c r="D521" s="7"/>
      <c r="E521" s="10"/>
      <c r="F521" s="384"/>
      <c r="G521" s="384"/>
      <c r="H521" s="384"/>
      <c r="I521" s="384"/>
      <c r="J521" s="15"/>
      <c r="K521" s="23"/>
      <c r="L521" s="23"/>
      <c r="M521" s="11"/>
      <c r="N521" s="26"/>
      <c r="O521" s="384"/>
      <c r="P521" s="384"/>
      <c r="Q521" s="384"/>
      <c r="R521" s="7"/>
      <c r="S521" s="23"/>
      <c r="T521" s="384"/>
    </row>
    <row r="522" spans="1:20" s="392" customFormat="1" x14ac:dyDescent="0.2">
      <c r="A522" s="384"/>
      <c r="B522" s="7"/>
      <c r="C522" s="7"/>
      <c r="D522" s="7"/>
      <c r="E522" s="10"/>
      <c r="F522" s="384"/>
      <c r="G522" s="384"/>
      <c r="H522" s="384"/>
      <c r="I522" s="384"/>
      <c r="J522" s="15"/>
      <c r="K522" s="23"/>
      <c r="L522" s="23"/>
      <c r="M522" s="11"/>
      <c r="N522" s="26"/>
      <c r="O522" s="384"/>
      <c r="P522" s="384"/>
      <c r="Q522" s="384"/>
      <c r="R522" s="7"/>
      <c r="S522" s="23"/>
      <c r="T522" s="384"/>
    </row>
    <row r="523" spans="1:20" s="392" customFormat="1" x14ac:dyDescent="0.2">
      <c r="A523" s="384"/>
      <c r="B523" s="7"/>
      <c r="C523" s="7"/>
      <c r="D523" s="7"/>
      <c r="E523" s="10"/>
      <c r="F523" s="384"/>
      <c r="G523" s="384"/>
      <c r="H523" s="384"/>
      <c r="I523" s="384"/>
      <c r="J523" s="15"/>
      <c r="K523" s="23"/>
      <c r="L523" s="23"/>
      <c r="M523" s="11"/>
      <c r="N523" s="26"/>
      <c r="O523" s="384"/>
      <c r="P523" s="384"/>
      <c r="Q523" s="384"/>
      <c r="R523" s="7"/>
      <c r="S523" s="23"/>
      <c r="T523" s="384"/>
    </row>
    <row r="524" spans="1:20" s="392" customFormat="1" x14ac:dyDescent="0.2">
      <c r="A524" s="384"/>
      <c r="B524" s="7"/>
      <c r="C524" s="7"/>
      <c r="D524" s="7"/>
      <c r="E524" s="10"/>
      <c r="F524" s="384"/>
      <c r="G524" s="384"/>
      <c r="H524" s="384"/>
      <c r="I524" s="384"/>
      <c r="J524" s="15"/>
      <c r="K524" s="23"/>
      <c r="L524" s="23"/>
      <c r="M524" s="11"/>
      <c r="N524" s="26"/>
      <c r="O524" s="384"/>
      <c r="P524" s="384"/>
      <c r="Q524" s="384"/>
      <c r="R524" s="7"/>
      <c r="S524" s="23"/>
      <c r="T524" s="384"/>
    </row>
    <row r="525" spans="1:20" s="392" customFormat="1" x14ac:dyDescent="0.2">
      <c r="A525" s="384"/>
      <c r="B525" s="7"/>
      <c r="C525" s="7"/>
      <c r="D525" s="7"/>
      <c r="E525" s="10"/>
      <c r="F525" s="384"/>
      <c r="G525" s="384"/>
      <c r="H525" s="384"/>
      <c r="I525" s="384"/>
      <c r="J525" s="15"/>
      <c r="K525" s="23"/>
      <c r="L525" s="23"/>
      <c r="M525" s="11"/>
      <c r="N525" s="26"/>
      <c r="O525" s="384"/>
      <c r="P525" s="384"/>
      <c r="Q525" s="384"/>
      <c r="R525" s="7"/>
      <c r="S525" s="23"/>
      <c r="T525" s="384"/>
    </row>
    <row r="526" spans="1:20" s="392" customFormat="1" x14ac:dyDescent="0.2">
      <c r="A526" s="384"/>
      <c r="B526" s="7"/>
      <c r="C526" s="7"/>
      <c r="D526" s="7"/>
      <c r="E526" s="10"/>
      <c r="F526" s="384"/>
      <c r="G526" s="384"/>
      <c r="H526" s="384"/>
      <c r="I526" s="384"/>
      <c r="J526" s="15"/>
      <c r="K526" s="23"/>
      <c r="L526" s="23"/>
      <c r="M526" s="11"/>
      <c r="N526" s="26"/>
      <c r="O526" s="384"/>
      <c r="P526" s="384"/>
      <c r="Q526" s="384"/>
      <c r="R526" s="7"/>
      <c r="S526" s="23"/>
      <c r="T526" s="384"/>
    </row>
    <row r="527" spans="1:20" s="392" customFormat="1" x14ac:dyDescent="0.2">
      <c r="A527" s="384"/>
      <c r="B527" s="7"/>
      <c r="C527" s="7"/>
      <c r="D527" s="7"/>
      <c r="E527" s="10"/>
      <c r="F527" s="384"/>
      <c r="G527" s="384"/>
      <c r="H527" s="384"/>
      <c r="I527" s="384"/>
      <c r="J527" s="15"/>
      <c r="K527" s="23"/>
      <c r="L527" s="23"/>
      <c r="M527" s="11"/>
      <c r="N527" s="26"/>
      <c r="O527" s="384"/>
      <c r="P527" s="384"/>
      <c r="Q527" s="384"/>
      <c r="R527" s="7"/>
      <c r="S527" s="23"/>
      <c r="T527" s="384"/>
    </row>
    <row r="528" spans="1:20" s="392" customFormat="1" x14ac:dyDescent="0.2">
      <c r="A528" s="384"/>
      <c r="B528" s="7"/>
      <c r="C528" s="7"/>
      <c r="D528" s="7"/>
      <c r="E528" s="10"/>
      <c r="F528" s="384"/>
      <c r="G528" s="384"/>
      <c r="H528" s="384"/>
      <c r="I528" s="384"/>
      <c r="J528" s="15"/>
      <c r="K528" s="23"/>
      <c r="L528" s="23"/>
      <c r="M528" s="11"/>
      <c r="N528" s="26"/>
      <c r="O528" s="384"/>
      <c r="P528" s="384"/>
      <c r="Q528" s="384"/>
      <c r="R528" s="7"/>
      <c r="S528" s="23"/>
      <c r="T528" s="384"/>
    </row>
    <row r="529" spans="1:20" s="392" customFormat="1" x14ac:dyDescent="0.2">
      <c r="A529" s="384"/>
      <c r="B529" s="7"/>
      <c r="C529" s="7"/>
      <c r="D529" s="7"/>
      <c r="E529" s="10"/>
      <c r="F529" s="384"/>
      <c r="G529" s="384"/>
      <c r="H529" s="384"/>
      <c r="I529" s="384"/>
      <c r="J529" s="15"/>
      <c r="K529" s="23"/>
      <c r="L529" s="23"/>
      <c r="M529" s="11"/>
      <c r="N529" s="26"/>
      <c r="O529" s="384"/>
      <c r="P529" s="384"/>
      <c r="Q529" s="384"/>
      <c r="R529" s="7"/>
      <c r="S529" s="23"/>
      <c r="T529" s="384"/>
    </row>
    <row r="530" spans="1:20" s="392" customFormat="1" x14ac:dyDescent="0.2">
      <c r="A530" s="384"/>
      <c r="B530" s="7"/>
      <c r="C530" s="7"/>
      <c r="D530" s="7"/>
      <c r="E530" s="10"/>
      <c r="F530" s="384"/>
      <c r="G530" s="384"/>
      <c r="H530" s="384"/>
      <c r="I530" s="384"/>
      <c r="J530" s="15"/>
      <c r="K530" s="23"/>
      <c r="L530" s="23"/>
      <c r="M530" s="11"/>
      <c r="N530" s="26"/>
      <c r="O530" s="384"/>
      <c r="P530" s="384"/>
      <c r="Q530" s="384"/>
      <c r="R530" s="7"/>
      <c r="S530" s="23"/>
      <c r="T530" s="384"/>
    </row>
    <row r="531" spans="1:20" s="392" customFormat="1" x14ac:dyDescent="0.2">
      <c r="A531" s="384"/>
      <c r="B531" s="7"/>
      <c r="C531" s="7"/>
      <c r="D531" s="7"/>
      <c r="E531" s="10"/>
      <c r="F531" s="384"/>
      <c r="G531" s="384"/>
      <c r="H531" s="384"/>
      <c r="I531" s="384"/>
      <c r="J531" s="15"/>
      <c r="K531" s="23"/>
      <c r="L531" s="23"/>
      <c r="M531" s="11"/>
      <c r="N531" s="26"/>
      <c r="O531" s="384"/>
      <c r="P531" s="384"/>
      <c r="Q531" s="384"/>
      <c r="R531" s="7"/>
      <c r="S531" s="23"/>
      <c r="T531" s="384"/>
    </row>
    <row r="532" spans="1:20" s="392" customFormat="1" x14ac:dyDescent="0.2">
      <c r="A532" s="384"/>
      <c r="B532" s="7"/>
      <c r="C532" s="7"/>
      <c r="D532" s="7"/>
      <c r="E532" s="10"/>
      <c r="F532" s="384"/>
      <c r="G532" s="384"/>
      <c r="H532" s="384"/>
      <c r="I532" s="384"/>
      <c r="J532" s="15"/>
      <c r="K532" s="23"/>
      <c r="L532" s="23"/>
      <c r="M532" s="11"/>
      <c r="N532" s="26"/>
      <c r="O532" s="384"/>
      <c r="P532" s="384"/>
      <c r="Q532" s="384"/>
      <c r="R532" s="7"/>
      <c r="S532" s="23"/>
      <c r="T532" s="384"/>
    </row>
    <row r="533" spans="1:20" s="392" customFormat="1" x14ac:dyDescent="0.2">
      <c r="A533" s="384"/>
      <c r="B533" s="7"/>
      <c r="C533" s="7"/>
      <c r="D533" s="7"/>
      <c r="E533" s="10"/>
      <c r="F533" s="384"/>
      <c r="G533" s="384"/>
      <c r="H533" s="384"/>
      <c r="I533" s="384"/>
      <c r="J533" s="15"/>
      <c r="K533" s="23"/>
      <c r="L533" s="23"/>
      <c r="M533" s="11"/>
      <c r="N533" s="26"/>
      <c r="O533" s="384"/>
      <c r="P533" s="384"/>
      <c r="Q533" s="384"/>
      <c r="R533" s="7"/>
      <c r="S533" s="23"/>
      <c r="T533" s="384"/>
    </row>
    <row r="534" spans="1:20" s="392" customFormat="1" x14ac:dyDescent="0.2">
      <c r="A534" s="384"/>
      <c r="B534" s="7"/>
      <c r="C534" s="7"/>
      <c r="D534" s="7"/>
      <c r="E534" s="10"/>
      <c r="F534" s="384"/>
      <c r="G534" s="384"/>
      <c r="H534" s="384"/>
      <c r="I534" s="384"/>
      <c r="J534" s="15"/>
      <c r="K534" s="23"/>
      <c r="L534" s="23"/>
      <c r="M534" s="11"/>
      <c r="N534" s="26"/>
      <c r="O534" s="384"/>
      <c r="P534" s="384"/>
      <c r="Q534" s="384"/>
      <c r="R534" s="7"/>
      <c r="S534" s="23"/>
      <c r="T534" s="384"/>
    </row>
    <row r="535" spans="1:20" s="392" customFormat="1" x14ac:dyDescent="0.2">
      <c r="A535" s="384"/>
      <c r="B535" s="7"/>
      <c r="C535" s="7"/>
      <c r="D535" s="7"/>
      <c r="E535" s="10"/>
      <c r="F535" s="384"/>
      <c r="G535" s="384"/>
      <c r="H535" s="384"/>
      <c r="I535" s="384"/>
      <c r="J535" s="15"/>
      <c r="K535" s="23"/>
      <c r="L535" s="23"/>
      <c r="M535" s="11"/>
      <c r="N535" s="26"/>
      <c r="O535" s="384"/>
      <c r="P535" s="384"/>
      <c r="Q535" s="384"/>
      <c r="R535" s="7"/>
      <c r="S535" s="23"/>
      <c r="T535" s="384"/>
    </row>
    <row r="536" spans="1:20" s="392" customFormat="1" x14ac:dyDescent="0.2">
      <c r="A536" s="384"/>
      <c r="B536" s="7"/>
      <c r="C536" s="7"/>
      <c r="D536" s="7"/>
      <c r="E536" s="10"/>
      <c r="F536" s="384"/>
      <c r="G536" s="384"/>
      <c r="H536" s="384"/>
      <c r="I536" s="384"/>
      <c r="J536" s="15"/>
      <c r="K536" s="23"/>
      <c r="L536" s="23"/>
      <c r="M536" s="11"/>
      <c r="N536" s="26"/>
      <c r="O536" s="384"/>
      <c r="P536" s="384"/>
      <c r="Q536" s="384"/>
      <c r="R536" s="7"/>
      <c r="S536" s="23"/>
      <c r="T536" s="384"/>
    </row>
    <row r="537" spans="1:20" s="392" customFormat="1" x14ac:dyDescent="0.2">
      <c r="A537" s="384"/>
      <c r="B537" s="7"/>
      <c r="C537" s="7"/>
      <c r="D537" s="7"/>
      <c r="E537" s="10"/>
      <c r="F537" s="384"/>
      <c r="G537" s="384"/>
      <c r="H537" s="384"/>
      <c r="I537" s="384"/>
      <c r="J537" s="15"/>
      <c r="K537" s="23"/>
      <c r="L537" s="23"/>
      <c r="M537" s="11"/>
      <c r="N537" s="26"/>
      <c r="O537" s="384"/>
      <c r="P537" s="384"/>
      <c r="Q537" s="384"/>
      <c r="R537" s="7"/>
      <c r="S537" s="23"/>
      <c r="T537" s="384"/>
    </row>
    <row r="538" spans="1:20" s="392" customFormat="1" x14ac:dyDescent="0.2">
      <c r="A538" s="384"/>
      <c r="B538" s="7"/>
      <c r="C538" s="7"/>
      <c r="D538" s="7"/>
      <c r="E538" s="10"/>
      <c r="F538" s="384"/>
      <c r="G538" s="384"/>
      <c r="H538" s="384"/>
      <c r="I538" s="384"/>
      <c r="J538" s="15"/>
      <c r="K538" s="23"/>
      <c r="L538" s="23"/>
      <c r="M538" s="11"/>
      <c r="N538" s="26"/>
      <c r="O538" s="384"/>
      <c r="P538" s="384"/>
      <c r="Q538" s="384"/>
      <c r="R538" s="7"/>
      <c r="S538" s="23"/>
      <c r="T538" s="384"/>
    </row>
    <row r="539" spans="1:20" s="392" customFormat="1" x14ac:dyDescent="0.2">
      <c r="A539" s="384"/>
      <c r="B539" s="7"/>
      <c r="C539" s="7"/>
      <c r="D539" s="7"/>
      <c r="E539" s="10"/>
      <c r="F539" s="384"/>
      <c r="G539" s="384"/>
      <c r="H539" s="384"/>
      <c r="I539" s="384"/>
      <c r="J539" s="15"/>
      <c r="K539" s="23"/>
      <c r="L539" s="23"/>
      <c r="M539" s="11"/>
      <c r="N539" s="26"/>
      <c r="O539" s="384"/>
      <c r="P539" s="384"/>
      <c r="Q539" s="384"/>
      <c r="R539" s="7"/>
      <c r="S539" s="23"/>
      <c r="T539" s="384"/>
    </row>
    <row r="540" spans="1:20" s="392" customFormat="1" x14ac:dyDescent="0.2">
      <c r="A540" s="384"/>
      <c r="B540" s="7"/>
      <c r="C540" s="7"/>
      <c r="D540" s="7"/>
      <c r="E540" s="10"/>
      <c r="F540" s="384"/>
      <c r="G540" s="384"/>
      <c r="H540" s="384"/>
      <c r="I540" s="384"/>
      <c r="J540" s="15"/>
      <c r="K540" s="23"/>
      <c r="L540" s="23"/>
      <c r="M540" s="11"/>
      <c r="N540" s="26"/>
      <c r="O540" s="384"/>
      <c r="P540" s="384"/>
      <c r="Q540" s="384"/>
      <c r="R540" s="7"/>
      <c r="S540" s="23"/>
      <c r="T540" s="384"/>
    </row>
    <row r="541" spans="1:20" s="392" customFormat="1" x14ac:dyDescent="0.2">
      <c r="A541" s="384"/>
      <c r="B541" s="7"/>
      <c r="C541" s="7"/>
      <c r="D541" s="7"/>
      <c r="E541" s="10"/>
      <c r="F541" s="384"/>
      <c r="G541" s="384"/>
      <c r="H541" s="384"/>
      <c r="I541" s="384"/>
      <c r="J541" s="15"/>
      <c r="K541" s="23"/>
      <c r="L541" s="23"/>
      <c r="M541" s="11"/>
      <c r="N541" s="26"/>
      <c r="O541" s="384"/>
      <c r="P541" s="384"/>
      <c r="Q541" s="384"/>
      <c r="R541" s="7"/>
      <c r="S541" s="23"/>
      <c r="T541" s="384"/>
    </row>
    <row r="542" spans="1:20" s="392" customFormat="1" x14ac:dyDescent="0.2">
      <c r="A542" s="384"/>
      <c r="B542" s="7"/>
      <c r="C542" s="7"/>
      <c r="D542" s="7"/>
      <c r="E542" s="10"/>
      <c r="F542" s="384"/>
      <c r="G542" s="384"/>
      <c r="H542" s="384"/>
      <c r="I542" s="384"/>
      <c r="J542" s="15"/>
      <c r="K542" s="23"/>
      <c r="L542" s="23"/>
      <c r="M542" s="11"/>
      <c r="N542" s="26"/>
      <c r="O542" s="384"/>
      <c r="P542" s="384"/>
      <c r="Q542" s="384"/>
      <c r="R542" s="7"/>
      <c r="S542" s="23"/>
      <c r="T542" s="384"/>
    </row>
    <row r="543" spans="1:20" s="392" customFormat="1" x14ac:dyDescent="0.2">
      <c r="A543" s="384"/>
      <c r="B543" s="7"/>
      <c r="C543" s="7"/>
      <c r="D543" s="7"/>
      <c r="E543" s="10"/>
      <c r="F543" s="384"/>
      <c r="G543" s="384"/>
      <c r="H543" s="384"/>
      <c r="I543" s="384"/>
      <c r="J543" s="15"/>
      <c r="K543" s="23"/>
      <c r="L543" s="23"/>
      <c r="M543" s="11"/>
      <c r="N543" s="26"/>
      <c r="O543" s="384"/>
      <c r="P543" s="384"/>
      <c r="Q543" s="384"/>
      <c r="R543" s="7"/>
      <c r="S543" s="23"/>
      <c r="T543" s="384"/>
    </row>
    <row r="544" spans="1:20" s="392" customFormat="1" x14ac:dyDescent="0.2">
      <c r="A544" s="384"/>
      <c r="B544" s="7"/>
      <c r="C544" s="7"/>
      <c r="D544" s="7"/>
      <c r="E544" s="10"/>
      <c r="F544" s="384"/>
      <c r="G544" s="384"/>
      <c r="H544" s="384"/>
      <c r="I544" s="384"/>
      <c r="J544" s="15"/>
      <c r="K544" s="23"/>
      <c r="L544" s="23"/>
      <c r="M544" s="11"/>
      <c r="N544" s="26"/>
      <c r="O544" s="384"/>
      <c r="P544" s="384"/>
      <c r="Q544" s="384"/>
      <c r="R544" s="7"/>
      <c r="S544" s="23"/>
      <c r="T544" s="384"/>
    </row>
    <row r="545" spans="1:20" s="392" customFormat="1" x14ac:dyDescent="0.2">
      <c r="A545" s="384"/>
      <c r="B545" s="7"/>
      <c r="C545" s="7"/>
      <c r="D545" s="7"/>
      <c r="E545" s="10"/>
      <c r="F545" s="384"/>
      <c r="G545" s="384"/>
      <c r="H545" s="384"/>
      <c r="I545" s="384"/>
      <c r="J545" s="15"/>
      <c r="K545" s="23"/>
      <c r="L545" s="23"/>
      <c r="M545" s="11"/>
      <c r="N545" s="26"/>
      <c r="O545" s="384"/>
      <c r="P545" s="384"/>
      <c r="Q545" s="384"/>
      <c r="R545" s="7"/>
      <c r="S545" s="23"/>
      <c r="T545" s="384"/>
    </row>
    <row r="546" spans="1:20" s="392" customFormat="1" x14ac:dyDescent="0.2">
      <c r="A546" s="384"/>
      <c r="B546" s="7"/>
      <c r="C546" s="7"/>
      <c r="D546" s="7"/>
      <c r="E546" s="10"/>
      <c r="F546" s="384"/>
      <c r="G546" s="384"/>
      <c r="H546" s="384"/>
      <c r="I546" s="384"/>
      <c r="J546" s="15"/>
      <c r="K546" s="23"/>
      <c r="L546" s="23"/>
      <c r="M546" s="11"/>
      <c r="N546" s="26"/>
      <c r="O546" s="384"/>
      <c r="P546" s="384"/>
      <c r="Q546" s="384"/>
      <c r="R546" s="7"/>
      <c r="S546" s="23"/>
      <c r="T546" s="384"/>
    </row>
    <row r="547" spans="1:20" s="392" customFormat="1" x14ac:dyDescent="0.2">
      <c r="A547" s="384"/>
      <c r="B547" s="7"/>
      <c r="C547" s="7"/>
      <c r="D547" s="7"/>
      <c r="E547" s="10"/>
      <c r="F547" s="384"/>
      <c r="G547" s="384"/>
      <c r="H547" s="384"/>
      <c r="I547" s="384"/>
      <c r="J547" s="15"/>
      <c r="K547" s="23"/>
      <c r="L547" s="23"/>
      <c r="M547" s="11"/>
      <c r="N547" s="26"/>
      <c r="O547" s="384"/>
      <c r="P547" s="384"/>
      <c r="Q547" s="384"/>
      <c r="R547" s="7"/>
      <c r="S547" s="23"/>
      <c r="T547" s="384"/>
    </row>
    <row r="548" spans="1:20" s="392" customFormat="1" x14ac:dyDescent="0.2">
      <c r="A548" s="384"/>
      <c r="B548" s="7"/>
      <c r="C548" s="7"/>
      <c r="D548" s="7"/>
      <c r="E548" s="10"/>
      <c r="F548" s="384"/>
      <c r="G548" s="384"/>
      <c r="H548" s="384"/>
      <c r="I548" s="384"/>
      <c r="J548" s="15"/>
      <c r="K548" s="23"/>
      <c r="L548" s="23"/>
      <c r="M548" s="11"/>
      <c r="N548" s="26"/>
      <c r="O548" s="384"/>
      <c r="P548" s="384"/>
      <c r="Q548" s="384"/>
      <c r="R548" s="7"/>
      <c r="S548" s="23"/>
      <c r="T548" s="384"/>
    </row>
    <row r="549" spans="1:20" s="392" customFormat="1" x14ac:dyDescent="0.2">
      <c r="A549" s="384"/>
      <c r="B549" s="7"/>
      <c r="C549" s="7"/>
      <c r="D549" s="7"/>
      <c r="E549" s="10"/>
      <c r="F549" s="384"/>
      <c r="G549" s="384"/>
      <c r="H549" s="384"/>
      <c r="I549" s="384"/>
      <c r="J549" s="15"/>
      <c r="K549" s="23"/>
      <c r="L549" s="23"/>
      <c r="M549" s="11"/>
      <c r="N549" s="26"/>
      <c r="O549" s="384"/>
      <c r="P549" s="384"/>
      <c r="Q549" s="384"/>
      <c r="R549" s="7"/>
      <c r="S549" s="23"/>
      <c r="T549" s="384"/>
    </row>
    <row r="550" spans="1:20" s="392" customFormat="1" x14ac:dyDescent="0.2">
      <c r="A550" s="384"/>
      <c r="B550" s="7"/>
      <c r="C550" s="7"/>
      <c r="D550" s="7"/>
      <c r="E550" s="10"/>
      <c r="F550" s="384"/>
      <c r="G550" s="384"/>
      <c r="H550" s="384"/>
      <c r="I550" s="384"/>
      <c r="J550" s="15"/>
      <c r="K550" s="23"/>
      <c r="L550" s="23"/>
      <c r="M550" s="11"/>
      <c r="N550" s="26"/>
      <c r="O550" s="384"/>
      <c r="P550" s="384"/>
      <c r="Q550" s="384"/>
      <c r="R550" s="7"/>
      <c r="S550" s="23"/>
      <c r="T550" s="384"/>
    </row>
    <row r="551" spans="1:20" s="392" customFormat="1" x14ac:dyDescent="0.2">
      <c r="A551" s="384"/>
      <c r="B551" s="7"/>
      <c r="C551" s="7"/>
      <c r="D551" s="7"/>
      <c r="E551" s="10"/>
      <c r="F551" s="384"/>
      <c r="G551" s="384"/>
      <c r="H551" s="384"/>
      <c r="I551" s="384"/>
      <c r="J551" s="15"/>
      <c r="K551" s="23"/>
      <c r="L551" s="23"/>
      <c r="M551" s="11"/>
      <c r="N551" s="26"/>
      <c r="O551" s="384"/>
      <c r="P551" s="384"/>
      <c r="Q551" s="384"/>
      <c r="R551" s="7"/>
      <c r="S551" s="23"/>
      <c r="T551" s="384"/>
    </row>
    <row r="552" spans="1:20" s="392" customFormat="1" x14ac:dyDescent="0.2">
      <c r="A552" s="384"/>
      <c r="B552" s="7"/>
      <c r="C552" s="7"/>
      <c r="D552" s="7"/>
      <c r="E552" s="10"/>
      <c r="F552" s="384"/>
      <c r="G552" s="384"/>
      <c r="H552" s="384"/>
      <c r="I552" s="384"/>
      <c r="J552" s="15"/>
      <c r="K552" s="23"/>
      <c r="L552" s="23"/>
      <c r="M552" s="11"/>
      <c r="N552" s="26"/>
      <c r="O552" s="384"/>
      <c r="P552" s="384"/>
      <c r="Q552" s="384"/>
      <c r="R552" s="7"/>
      <c r="S552" s="23"/>
      <c r="T552" s="384"/>
    </row>
    <row r="553" spans="1:20" s="392" customFormat="1" x14ac:dyDescent="0.2">
      <c r="A553" s="384"/>
      <c r="B553" s="7"/>
      <c r="C553" s="7"/>
      <c r="D553" s="7"/>
      <c r="E553" s="10"/>
      <c r="F553" s="384"/>
      <c r="G553" s="384"/>
      <c r="H553" s="384"/>
      <c r="I553" s="384"/>
      <c r="J553" s="15"/>
      <c r="K553" s="23"/>
      <c r="L553" s="23"/>
      <c r="M553" s="11"/>
      <c r="N553" s="26"/>
      <c r="O553" s="384"/>
      <c r="P553" s="384"/>
      <c r="Q553" s="384"/>
      <c r="R553" s="7"/>
      <c r="S553" s="23"/>
      <c r="T553" s="384"/>
    </row>
    <row r="554" spans="1:20" s="392" customFormat="1" x14ac:dyDescent="0.2">
      <c r="A554" s="384"/>
      <c r="B554" s="7"/>
      <c r="C554" s="7"/>
      <c r="D554" s="7"/>
      <c r="E554" s="10"/>
      <c r="F554" s="384"/>
      <c r="G554" s="384"/>
      <c r="H554" s="384"/>
      <c r="I554" s="384"/>
      <c r="J554" s="15"/>
      <c r="K554" s="23"/>
      <c r="L554" s="23"/>
      <c r="M554" s="11"/>
      <c r="N554" s="26"/>
      <c r="O554" s="384"/>
      <c r="P554" s="384"/>
      <c r="Q554" s="384"/>
      <c r="R554" s="7"/>
      <c r="S554" s="23"/>
      <c r="T554" s="384"/>
    </row>
    <row r="555" spans="1:20" s="392" customFormat="1" x14ac:dyDescent="0.2">
      <c r="A555" s="384"/>
      <c r="B555" s="7"/>
      <c r="C555" s="7"/>
      <c r="D555" s="7"/>
      <c r="E555" s="10"/>
      <c r="F555" s="384"/>
      <c r="G555" s="384"/>
      <c r="H555" s="384"/>
      <c r="I555" s="384"/>
      <c r="J555" s="15"/>
      <c r="K555" s="23"/>
      <c r="L555" s="23"/>
      <c r="M555" s="11"/>
      <c r="N555" s="26"/>
      <c r="O555" s="384"/>
      <c r="P555" s="384"/>
      <c r="Q555" s="384"/>
      <c r="R555" s="7"/>
      <c r="S555" s="23"/>
      <c r="T555" s="384"/>
    </row>
    <row r="556" spans="1:20" s="392" customFormat="1" x14ac:dyDescent="0.2">
      <c r="A556" s="384"/>
      <c r="B556" s="7"/>
      <c r="C556" s="7"/>
      <c r="D556" s="7"/>
      <c r="E556" s="10"/>
      <c r="F556" s="384"/>
      <c r="G556" s="384"/>
      <c r="H556" s="384"/>
      <c r="I556" s="384"/>
      <c r="J556" s="15"/>
      <c r="K556" s="23"/>
      <c r="L556" s="23"/>
      <c r="M556" s="11"/>
      <c r="N556" s="26"/>
      <c r="O556" s="384"/>
      <c r="P556" s="384"/>
      <c r="Q556" s="384"/>
      <c r="R556" s="7"/>
      <c r="S556" s="23"/>
      <c r="T556" s="384"/>
    </row>
    <row r="557" spans="1:20" s="392" customFormat="1" x14ac:dyDescent="0.2">
      <c r="A557" s="384"/>
      <c r="B557" s="7"/>
      <c r="C557" s="7"/>
      <c r="D557" s="7"/>
      <c r="E557" s="10"/>
      <c r="F557" s="384"/>
      <c r="G557" s="384"/>
      <c r="H557" s="384"/>
      <c r="I557" s="384"/>
      <c r="J557" s="15"/>
      <c r="K557" s="23"/>
      <c r="L557" s="23"/>
      <c r="M557" s="11"/>
      <c r="N557" s="26"/>
      <c r="O557" s="384"/>
      <c r="P557" s="384"/>
      <c r="Q557" s="384"/>
      <c r="R557" s="7"/>
      <c r="S557" s="23"/>
      <c r="T557" s="384"/>
    </row>
    <row r="558" spans="1:20" s="392" customFormat="1" x14ac:dyDescent="0.2">
      <c r="A558" s="384"/>
      <c r="B558" s="7"/>
      <c r="C558" s="7"/>
      <c r="D558" s="7"/>
      <c r="E558" s="10"/>
      <c r="F558" s="384"/>
      <c r="G558" s="384"/>
      <c r="H558" s="384"/>
      <c r="I558" s="384"/>
      <c r="J558" s="15"/>
      <c r="K558" s="23"/>
      <c r="L558" s="23"/>
      <c r="M558" s="11"/>
      <c r="N558" s="26"/>
      <c r="O558" s="384"/>
      <c r="P558" s="384"/>
      <c r="Q558" s="384"/>
      <c r="R558" s="7"/>
      <c r="S558" s="23"/>
      <c r="T558" s="384"/>
    </row>
    <row r="559" spans="1:20" s="392" customFormat="1" x14ac:dyDescent="0.2">
      <c r="A559" s="384"/>
      <c r="B559" s="7"/>
      <c r="C559" s="7"/>
      <c r="D559" s="7"/>
      <c r="E559" s="10"/>
      <c r="F559" s="384"/>
      <c r="G559" s="384"/>
      <c r="H559" s="384"/>
      <c r="I559" s="384"/>
      <c r="J559" s="15"/>
      <c r="K559" s="23"/>
      <c r="L559" s="23"/>
      <c r="M559" s="11"/>
      <c r="N559" s="26"/>
      <c r="O559" s="384"/>
      <c r="P559" s="384"/>
      <c r="Q559" s="384"/>
      <c r="R559" s="7"/>
      <c r="S559" s="23"/>
      <c r="T559" s="384"/>
    </row>
    <row r="560" spans="1:20" s="392" customFormat="1" x14ac:dyDescent="0.2">
      <c r="A560" s="384"/>
      <c r="B560" s="7"/>
      <c r="C560" s="7"/>
      <c r="D560" s="7"/>
      <c r="E560" s="10"/>
      <c r="F560" s="384"/>
      <c r="G560" s="384"/>
      <c r="H560" s="384"/>
      <c r="I560" s="384"/>
      <c r="J560" s="15"/>
      <c r="K560" s="23"/>
      <c r="L560" s="23"/>
      <c r="M560" s="11"/>
      <c r="N560" s="26"/>
      <c r="O560" s="384"/>
      <c r="P560" s="384"/>
      <c r="Q560" s="384"/>
      <c r="R560" s="7"/>
      <c r="S560" s="23"/>
      <c r="T560" s="384"/>
    </row>
    <row r="561" spans="1:20" s="392" customFormat="1" x14ac:dyDescent="0.2">
      <c r="A561" s="384"/>
      <c r="B561" s="7"/>
      <c r="C561" s="7"/>
      <c r="D561" s="7"/>
      <c r="E561" s="10"/>
      <c r="F561" s="384"/>
      <c r="G561" s="384"/>
      <c r="H561" s="384"/>
      <c r="I561" s="384"/>
      <c r="J561" s="15"/>
      <c r="K561" s="23"/>
      <c r="L561" s="23"/>
      <c r="M561" s="11"/>
      <c r="N561" s="26"/>
      <c r="O561" s="384"/>
      <c r="P561" s="384"/>
      <c r="Q561" s="384"/>
      <c r="R561" s="7"/>
      <c r="S561" s="23"/>
      <c r="T561" s="384"/>
    </row>
    <row r="562" spans="1:20" s="392" customFormat="1" x14ac:dyDescent="0.2">
      <c r="A562" s="384"/>
      <c r="B562" s="7"/>
      <c r="C562" s="7"/>
      <c r="D562" s="7"/>
      <c r="E562" s="10"/>
      <c r="F562" s="384"/>
      <c r="G562" s="384"/>
      <c r="H562" s="384"/>
      <c r="I562" s="384"/>
      <c r="J562" s="15"/>
      <c r="K562" s="23"/>
      <c r="L562" s="23"/>
      <c r="M562" s="11"/>
      <c r="N562" s="26"/>
      <c r="O562" s="384"/>
      <c r="P562" s="384"/>
      <c r="Q562" s="384"/>
      <c r="R562" s="7"/>
      <c r="S562" s="23"/>
      <c r="T562" s="384"/>
    </row>
    <row r="563" spans="1:20" s="392" customFormat="1" x14ac:dyDescent="0.2">
      <c r="A563" s="384"/>
      <c r="B563" s="7"/>
      <c r="C563" s="7"/>
      <c r="D563" s="7"/>
      <c r="E563" s="10"/>
      <c r="F563" s="384"/>
      <c r="G563" s="384"/>
      <c r="H563" s="384"/>
      <c r="I563" s="384"/>
      <c r="J563" s="15"/>
      <c r="K563" s="23"/>
      <c r="L563" s="23"/>
      <c r="M563" s="11"/>
      <c r="N563" s="26"/>
      <c r="O563" s="384"/>
      <c r="P563" s="384"/>
      <c r="Q563" s="384"/>
      <c r="R563" s="7"/>
      <c r="S563" s="23"/>
      <c r="T563" s="384"/>
    </row>
    <row r="564" spans="1:20" s="392" customFormat="1" x14ac:dyDescent="0.2">
      <c r="A564" s="384"/>
      <c r="B564" s="7"/>
      <c r="C564" s="7"/>
      <c r="D564" s="7"/>
      <c r="E564" s="10"/>
      <c r="F564" s="384"/>
      <c r="G564" s="384"/>
      <c r="H564" s="384"/>
      <c r="I564" s="384"/>
      <c r="J564" s="15"/>
      <c r="K564" s="23"/>
      <c r="L564" s="23"/>
      <c r="M564" s="11"/>
      <c r="N564" s="26"/>
      <c r="O564" s="384"/>
      <c r="P564" s="384"/>
      <c r="Q564" s="384"/>
      <c r="R564" s="7"/>
      <c r="S564" s="23"/>
      <c r="T564" s="384"/>
    </row>
    <row r="565" spans="1:20" s="392" customFormat="1" x14ac:dyDescent="0.2">
      <c r="A565" s="384"/>
      <c r="B565" s="7"/>
      <c r="C565" s="7"/>
      <c r="D565" s="7"/>
      <c r="E565" s="10"/>
      <c r="F565" s="384"/>
      <c r="G565" s="384"/>
      <c r="H565" s="384"/>
      <c r="I565" s="384"/>
      <c r="J565" s="15"/>
      <c r="K565" s="23"/>
      <c r="L565" s="23"/>
      <c r="M565" s="11"/>
      <c r="N565" s="26"/>
      <c r="O565" s="384"/>
      <c r="P565" s="384"/>
      <c r="Q565" s="384"/>
      <c r="R565" s="7"/>
      <c r="S565" s="23"/>
      <c r="T565" s="384"/>
    </row>
    <row r="566" spans="1:20" s="392" customFormat="1" x14ac:dyDescent="0.2">
      <c r="A566" s="384"/>
      <c r="B566" s="7"/>
      <c r="C566" s="7"/>
      <c r="D566" s="7"/>
      <c r="E566" s="10"/>
      <c r="F566" s="384"/>
      <c r="G566" s="384"/>
      <c r="H566" s="384"/>
      <c r="I566" s="384"/>
      <c r="J566" s="15"/>
      <c r="K566" s="23"/>
      <c r="L566" s="23"/>
      <c r="M566" s="11"/>
      <c r="N566" s="26"/>
      <c r="O566" s="384"/>
      <c r="P566" s="384"/>
      <c r="Q566" s="384"/>
      <c r="R566" s="7"/>
      <c r="S566" s="23"/>
      <c r="T566" s="384"/>
    </row>
    <row r="567" spans="1:20" s="392" customFormat="1" x14ac:dyDescent="0.2">
      <c r="A567" s="384"/>
      <c r="B567" s="7"/>
      <c r="C567" s="7"/>
      <c r="D567" s="7"/>
      <c r="E567" s="10"/>
      <c r="F567" s="384"/>
      <c r="G567" s="384"/>
      <c r="H567" s="384"/>
      <c r="I567" s="384"/>
      <c r="J567" s="15"/>
      <c r="K567" s="23"/>
      <c r="L567" s="23"/>
      <c r="M567" s="11"/>
      <c r="N567" s="26"/>
      <c r="O567" s="384"/>
      <c r="P567" s="384"/>
      <c r="Q567" s="384"/>
      <c r="R567" s="7"/>
      <c r="S567" s="23"/>
      <c r="T567" s="384"/>
    </row>
    <row r="568" spans="1:20" s="392" customFormat="1" x14ac:dyDescent="0.2">
      <c r="A568" s="384"/>
      <c r="B568" s="7"/>
      <c r="C568" s="7"/>
      <c r="D568" s="7"/>
      <c r="E568" s="10"/>
      <c r="F568" s="384"/>
      <c r="G568" s="384"/>
      <c r="H568" s="384"/>
      <c r="I568" s="384"/>
      <c r="J568" s="15"/>
      <c r="K568" s="23"/>
      <c r="L568" s="23"/>
      <c r="M568" s="11"/>
      <c r="N568" s="26"/>
      <c r="O568" s="384"/>
      <c r="P568" s="384"/>
      <c r="Q568" s="384"/>
      <c r="R568" s="7"/>
      <c r="S568" s="23"/>
      <c r="T568" s="384"/>
    </row>
    <row r="569" spans="1:20" s="392" customFormat="1" x14ac:dyDescent="0.2">
      <c r="A569" s="384"/>
      <c r="B569" s="7"/>
      <c r="C569" s="7"/>
      <c r="D569" s="7"/>
      <c r="E569" s="10"/>
      <c r="F569" s="384"/>
      <c r="G569" s="384"/>
      <c r="H569" s="384"/>
      <c r="I569" s="384"/>
      <c r="J569" s="15"/>
      <c r="K569" s="23"/>
      <c r="L569" s="23"/>
      <c r="M569" s="11"/>
      <c r="N569" s="26"/>
      <c r="O569" s="384"/>
      <c r="P569" s="384"/>
      <c r="Q569" s="384"/>
      <c r="R569" s="7"/>
      <c r="S569" s="23"/>
      <c r="T569" s="384"/>
    </row>
    <row r="570" spans="1:20" s="392" customFormat="1" x14ac:dyDescent="0.2">
      <c r="A570" s="384"/>
      <c r="B570" s="7"/>
      <c r="C570" s="7"/>
      <c r="D570" s="7"/>
      <c r="E570" s="10"/>
      <c r="F570" s="384"/>
      <c r="G570" s="384"/>
      <c r="H570" s="384"/>
      <c r="I570" s="384"/>
      <c r="J570" s="15"/>
      <c r="K570" s="23"/>
      <c r="L570" s="23"/>
      <c r="M570" s="11"/>
      <c r="N570" s="26"/>
      <c r="O570" s="384"/>
      <c r="P570" s="384"/>
      <c r="Q570" s="384"/>
      <c r="R570" s="7"/>
      <c r="S570" s="23"/>
      <c r="T570" s="384"/>
    </row>
    <row r="571" spans="1:20" s="392" customFormat="1" x14ac:dyDescent="0.2">
      <c r="A571" s="384"/>
      <c r="B571" s="7"/>
      <c r="C571" s="7"/>
      <c r="D571" s="7"/>
      <c r="E571" s="10"/>
      <c r="F571" s="384"/>
      <c r="G571" s="384"/>
      <c r="H571" s="384"/>
      <c r="I571" s="384"/>
      <c r="J571" s="15"/>
      <c r="K571" s="23"/>
      <c r="L571" s="23"/>
      <c r="M571" s="11"/>
      <c r="N571" s="26"/>
      <c r="O571" s="384"/>
      <c r="P571" s="384"/>
      <c r="Q571" s="384"/>
      <c r="R571" s="7"/>
      <c r="S571" s="23"/>
      <c r="T571" s="384"/>
    </row>
    <row r="572" spans="1:20" s="392" customFormat="1" x14ac:dyDescent="0.2">
      <c r="A572" s="384"/>
      <c r="B572" s="7"/>
      <c r="C572" s="7"/>
      <c r="D572" s="7"/>
      <c r="E572" s="10"/>
      <c r="F572" s="384"/>
      <c r="G572" s="384"/>
      <c r="H572" s="384"/>
      <c r="I572" s="384"/>
      <c r="J572" s="15"/>
      <c r="K572" s="23"/>
      <c r="L572" s="23"/>
      <c r="M572" s="11"/>
      <c r="N572" s="26"/>
      <c r="O572" s="384"/>
      <c r="P572" s="384"/>
      <c r="Q572" s="384"/>
      <c r="R572" s="7"/>
      <c r="S572" s="23"/>
      <c r="T572" s="384"/>
    </row>
    <row r="573" spans="1:20" s="392" customFormat="1" x14ac:dyDescent="0.2">
      <c r="A573" s="384"/>
      <c r="B573" s="7"/>
      <c r="C573" s="7"/>
      <c r="D573" s="7"/>
      <c r="E573" s="10"/>
      <c r="F573" s="384"/>
      <c r="G573" s="384"/>
      <c r="H573" s="384"/>
      <c r="I573" s="384"/>
      <c r="J573" s="15"/>
      <c r="K573" s="23"/>
      <c r="L573" s="23"/>
      <c r="M573" s="11"/>
      <c r="N573" s="26"/>
      <c r="O573" s="384"/>
      <c r="P573" s="384"/>
      <c r="Q573" s="384"/>
      <c r="R573" s="7"/>
      <c r="S573" s="23"/>
      <c r="T573" s="384"/>
    </row>
    <row r="574" spans="1:20" s="392" customFormat="1" x14ac:dyDescent="0.2">
      <c r="A574" s="384"/>
      <c r="B574" s="7"/>
      <c r="C574" s="7"/>
      <c r="D574" s="7"/>
      <c r="E574" s="10"/>
      <c r="F574" s="384"/>
      <c r="G574" s="384"/>
      <c r="H574" s="384"/>
      <c r="I574" s="384"/>
      <c r="J574" s="15"/>
      <c r="K574" s="23"/>
      <c r="L574" s="23"/>
      <c r="M574" s="11"/>
      <c r="N574" s="26"/>
      <c r="O574" s="384"/>
      <c r="P574" s="384"/>
      <c r="Q574" s="384"/>
      <c r="R574" s="7"/>
      <c r="S574" s="23"/>
      <c r="T574" s="384"/>
    </row>
    <row r="575" spans="1:20" s="392" customFormat="1" x14ac:dyDescent="0.2">
      <c r="A575" s="384"/>
      <c r="B575" s="7"/>
      <c r="C575" s="7"/>
      <c r="D575" s="7"/>
      <c r="E575" s="10"/>
      <c r="F575" s="384"/>
      <c r="G575" s="384"/>
      <c r="H575" s="384"/>
      <c r="I575" s="384"/>
      <c r="J575" s="15"/>
      <c r="K575" s="23"/>
      <c r="L575" s="23"/>
      <c r="M575" s="11"/>
      <c r="N575" s="26"/>
      <c r="O575" s="384"/>
      <c r="P575" s="384"/>
      <c r="Q575" s="384"/>
      <c r="R575" s="7"/>
      <c r="S575" s="23"/>
      <c r="T575" s="384"/>
    </row>
    <row r="576" spans="1:20" s="392" customFormat="1" x14ac:dyDescent="0.2">
      <c r="A576" s="384"/>
      <c r="B576" s="7"/>
      <c r="C576" s="7"/>
      <c r="D576" s="7"/>
      <c r="E576" s="10"/>
      <c r="F576" s="384"/>
      <c r="G576" s="384"/>
      <c r="H576" s="384"/>
      <c r="I576" s="384"/>
      <c r="J576" s="15"/>
      <c r="K576" s="23"/>
      <c r="L576" s="23"/>
      <c r="M576" s="11"/>
      <c r="N576" s="26"/>
      <c r="O576" s="384"/>
      <c r="P576" s="384"/>
      <c r="Q576" s="384"/>
      <c r="R576" s="7"/>
      <c r="S576" s="23"/>
      <c r="T576" s="384"/>
    </row>
    <row r="577" spans="1:20" s="392" customFormat="1" x14ac:dyDescent="0.2">
      <c r="A577" s="384"/>
      <c r="B577" s="7"/>
      <c r="C577" s="7"/>
      <c r="D577" s="7"/>
      <c r="E577" s="10"/>
      <c r="F577" s="384"/>
      <c r="G577" s="384"/>
      <c r="H577" s="384"/>
      <c r="I577" s="384"/>
      <c r="J577" s="15"/>
      <c r="K577" s="23"/>
      <c r="L577" s="23"/>
      <c r="M577" s="11"/>
      <c r="N577" s="26"/>
      <c r="O577" s="384"/>
      <c r="P577" s="384"/>
      <c r="Q577" s="384"/>
      <c r="R577" s="7"/>
      <c r="S577" s="23"/>
      <c r="T577" s="384"/>
    </row>
    <row r="578" spans="1:20" s="392" customFormat="1" x14ac:dyDescent="0.2">
      <c r="A578" s="384"/>
      <c r="B578" s="7"/>
      <c r="C578" s="7"/>
      <c r="D578" s="7"/>
      <c r="E578" s="10"/>
      <c r="F578" s="384"/>
      <c r="G578" s="384"/>
      <c r="H578" s="384"/>
      <c r="I578" s="384"/>
      <c r="J578" s="15"/>
      <c r="K578" s="23"/>
      <c r="L578" s="23"/>
      <c r="M578" s="11"/>
      <c r="N578" s="26"/>
      <c r="O578" s="384"/>
      <c r="P578" s="384"/>
      <c r="Q578" s="384"/>
      <c r="R578" s="7"/>
      <c r="S578" s="23"/>
      <c r="T578" s="384"/>
    </row>
    <row r="579" spans="1:20" s="392" customFormat="1" x14ac:dyDescent="0.2">
      <c r="A579" s="384"/>
      <c r="B579" s="7"/>
      <c r="C579" s="7"/>
      <c r="D579" s="7"/>
      <c r="E579" s="10"/>
      <c r="F579" s="384"/>
      <c r="G579" s="384"/>
      <c r="H579" s="384"/>
      <c r="I579" s="384"/>
      <c r="J579" s="15"/>
      <c r="K579" s="23"/>
      <c r="L579" s="23"/>
      <c r="M579" s="11"/>
      <c r="N579" s="26"/>
      <c r="O579" s="384"/>
      <c r="P579" s="384"/>
      <c r="Q579" s="384"/>
      <c r="R579" s="7"/>
      <c r="S579" s="23"/>
      <c r="T579" s="384"/>
    </row>
    <row r="580" spans="1:20" s="392" customFormat="1" x14ac:dyDescent="0.2">
      <c r="A580" s="384"/>
      <c r="B580" s="7"/>
      <c r="C580" s="7"/>
      <c r="D580" s="7"/>
      <c r="E580" s="10"/>
      <c r="F580" s="384"/>
      <c r="G580" s="384"/>
      <c r="H580" s="384"/>
      <c r="I580" s="384"/>
      <c r="J580" s="15"/>
      <c r="K580" s="23"/>
      <c r="L580" s="23"/>
      <c r="M580" s="11"/>
      <c r="N580" s="26"/>
      <c r="O580" s="384"/>
      <c r="P580" s="384"/>
      <c r="Q580" s="384"/>
      <c r="R580" s="7"/>
      <c r="S580" s="23"/>
      <c r="T580" s="384"/>
    </row>
    <row r="581" spans="1:20" s="392" customFormat="1" x14ac:dyDescent="0.2">
      <c r="A581" s="384"/>
      <c r="B581" s="7"/>
      <c r="C581" s="7"/>
      <c r="D581" s="7"/>
      <c r="E581" s="10"/>
      <c r="F581" s="384"/>
      <c r="G581" s="384"/>
      <c r="H581" s="384"/>
      <c r="I581" s="384"/>
      <c r="J581" s="15"/>
      <c r="K581" s="23"/>
      <c r="L581" s="23"/>
      <c r="M581" s="11"/>
      <c r="N581" s="26"/>
      <c r="O581" s="384"/>
      <c r="P581" s="384"/>
      <c r="Q581" s="384"/>
      <c r="R581" s="7"/>
      <c r="S581" s="23"/>
      <c r="T581" s="384"/>
    </row>
    <row r="582" spans="1:20" s="392" customFormat="1" x14ac:dyDescent="0.2">
      <c r="A582" s="384"/>
      <c r="B582" s="7"/>
      <c r="C582" s="7"/>
      <c r="D582" s="7"/>
      <c r="E582" s="10"/>
      <c r="F582" s="384"/>
      <c r="G582" s="384"/>
      <c r="H582" s="384"/>
      <c r="I582" s="384"/>
      <c r="J582" s="15"/>
      <c r="K582" s="23"/>
      <c r="L582" s="23"/>
      <c r="M582" s="11"/>
      <c r="N582" s="26"/>
      <c r="O582" s="384"/>
      <c r="P582" s="384"/>
      <c r="Q582" s="384"/>
      <c r="R582" s="7"/>
      <c r="S582" s="23"/>
      <c r="T582" s="384"/>
    </row>
    <row r="583" spans="1:20" s="392" customFormat="1" x14ac:dyDescent="0.2">
      <c r="A583" s="384"/>
      <c r="B583" s="7"/>
      <c r="C583" s="7"/>
      <c r="D583" s="7"/>
      <c r="E583" s="10"/>
      <c r="F583" s="384"/>
      <c r="G583" s="384"/>
      <c r="H583" s="384"/>
      <c r="I583" s="384"/>
      <c r="J583" s="15"/>
      <c r="K583" s="23"/>
      <c r="L583" s="23"/>
      <c r="M583" s="11"/>
      <c r="N583" s="26"/>
      <c r="O583" s="384"/>
      <c r="P583" s="384"/>
      <c r="Q583" s="384"/>
      <c r="R583" s="7"/>
      <c r="S583" s="23"/>
      <c r="T583" s="384"/>
    </row>
    <row r="584" spans="1:20" s="392" customFormat="1" x14ac:dyDescent="0.2">
      <c r="A584" s="384"/>
      <c r="B584" s="7"/>
      <c r="C584" s="7"/>
      <c r="D584" s="7"/>
      <c r="E584" s="10"/>
      <c r="F584" s="384"/>
      <c r="G584" s="384"/>
      <c r="H584" s="384"/>
      <c r="I584" s="384"/>
      <c r="J584" s="15"/>
      <c r="K584" s="23"/>
      <c r="L584" s="23"/>
      <c r="M584" s="11"/>
      <c r="N584" s="26"/>
      <c r="O584" s="384"/>
      <c r="P584" s="384"/>
      <c r="Q584" s="384"/>
      <c r="R584" s="7"/>
      <c r="S584" s="23"/>
      <c r="T584" s="384"/>
    </row>
    <row r="585" spans="1:20" s="392" customFormat="1" x14ac:dyDescent="0.2">
      <c r="A585" s="384"/>
      <c r="B585" s="7"/>
      <c r="C585" s="7"/>
      <c r="D585" s="7"/>
      <c r="E585" s="10"/>
      <c r="F585" s="384"/>
      <c r="G585" s="384"/>
      <c r="H585" s="384"/>
      <c r="I585" s="384"/>
      <c r="J585" s="15"/>
      <c r="K585" s="23"/>
      <c r="L585" s="23"/>
      <c r="M585" s="11"/>
      <c r="N585" s="26"/>
      <c r="O585" s="384"/>
      <c r="P585" s="384"/>
      <c r="Q585" s="384"/>
      <c r="R585" s="7"/>
      <c r="S585" s="23"/>
      <c r="T585" s="384"/>
    </row>
    <row r="586" spans="1:20" s="392" customFormat="1" x14ac:dyDescent="0.2">
      <c r="A586" s="384"/>
      <c r="B586" s="7"/>
      <c r="C586" s="7"/>
      <c r="D586" s="7"/>
      <c r="E586" s="10"/>
      <c r="F586" s="384"/>
      <c r="G586" s="384"/>
      <c r="H586" s="384"/>
      <c r="I586" s="384"/>
      <c r="J586" s="15"/>
      <c r="K586" s="23"/>
      <c r="L586" s="23"/>
      <c r="M586" s="11"/>
      <c r="N586" s="26"/>
      <c r="O586" s="384"/>
      <c r="P586" s="384"/>
      <c r="Q586" s="384"/>
      <c r="R586" s="7"/>
      <c r="S586" s="23"/>
      <c r="T586" s="384"/>
    </row>
    <row r="587" spans="1:20" s="392" customFormat="1" x14ac:dyDescent="0.2">
      <c r="A587" s="384"/>
      <c r="B587" s="7"/>
      <c r="C587" s="7"/>
      <c r="D587" s="7"/>
      <c r="E587" s="10"/>
      <c r="F587" s="384"/>
      <c r="G587" s="384"/>
      <c r="H587" s="384"/>
      <c r="I587" s="384"/>
      <c r="J587" s="15"/>
      <c r="K587" s="23"/>
      <c r="L587" s="23"/>
      <c r="M587" s="11"/>
      <c r="N587" s="26"/>
      <c r="O587" s="384"/>
      <c r="P587" s="384"/>
      <c r="Q587" s="384"/>
      <c r="R587" s="7"/>
      <c r="S587" s="23"/>
      <c r="T587" s="384"/>
    </row>
    <row r="588" spans="1:20" s="392" customFormat="1" x14ac:dyDescent="0.2">
      <c r="A588" s="384"/>
      <c r="B588" s="7"/>
      <c r="C588" s="7"/>
      <c r="D588" s="7"/>
      <c r="E588" s="10"/>
      <c r="F588" s="384"/>
      <c r="G588" s="384"/>
      <c r="H588" s="384"/>
      <c r="I588" s="384"/>
      <c r="J588" s="15"/>
      <c r="K588" s="23"/>
      <c r="L588" s="23"/>
      <c r="M588" s="11"/>
      <c r="N588" s="26"/>
      <c r="O588" s="384"/>
      <c r="P588" s="384"/>
      <c r="Q588" s="384"/>
      <c r="R588" s="7"/>
      <c r="S588" s="23"/>
      <c r="T588" s="384"/>
    </row>
    <row r="589" spans="1:20" s="392" customFormat="1" x14ac:dyDescent="0.2">
      <c r="A589" s="384"/>
      <c r="B589" s="7"/>
      <c r="C589" s="7"/>
      <c r="D589" s="7"/>
      <c r="E589" s="10"/>
      <c r="F589" s="384"/>
      <c r="G589" s="384"/>
      <c r="H589" s="384"/>
      <c r="I589" s="384"/>
      <c r="J589" s="15"/>
      <c r="K589" s="23"/>
      <c r="L589" s="23"/>
      <c r="M589" s="11"/>
      <c r="N589" s="26"/>
      <c r="O589" s="384"/>
      <c r="P589" s="384"/>
      <c r="Q589" s="384"/>
      <c r="R589" s="7"/>
      <c r="S589" s="23"/>
      <c r="T589" s="384"/>
    </row>
    <row r="590" spans="1:20" s="392" customFormat="1" x14ac:dyDescent="0.2">
      <c r="A590" s="384"/>
      <c r="B590" s="7"/>
      <c r="C590" s="7"/>
      <c r="D590" s="7"/>
      <c r="E590" s="10"/>
      <c r="F590" s="384"/>
      <c r="G590" s="384"/>
      <c r="H590" s="384"/>
      <c r="I590" s="384"/>
      <c r="J590" s="15"/>
      <c r="K590" s="23"/>
      <c r="L590" s="23"/>
      <c r="M590" s="11"/>
      <c r="N590" s="26"/>
      <c r="O590" s="384"/>
      <c r="P590" s="384"/>
      <c r="Q590" s="384"/>
      <c r="R590" s="7"/>
      <c r="S590" s="23"/>
      <c r="T590" s="384"/>
    </row>
    <row r="591" spans="1:20" s="392" customFormat="1" x14ac:dyDescent="0.2">
      <c r="A591" s="384"/>
      <c r="B591" s="7"/>
      <c r="C591" s="7"/>
      <c r="D591" s="7"/>
      <c r="E591" s="10"/>
      <c r="F591" s="384"/>
      <c r="G591" s="384"/>
      <c r="H591" s="384"/>
      <c r="I591" s="384"/>
      <c r="J591" s="15"/>
      <c r="K591" s="23"/>
      <c r="L591" s="23"/>
      <c r="M591" s="11"/>
      <c r="N591" s="26"/>
      <c r="O591" s="384"/>
      <c r="P591" s="384"/>
      <c r="Q591" s="384"/>
      <c r="R591" s="7"/>
      <c r="S591" s="23"/>
      <c r="T591" s="384"/>
    </row>
    <row r="592" spans="1:20" s="392" customFormat="1" x14ac:dyDescent="0.2">
      <c r="A592" s="384"/>
      <c r="B592" s="7"/>
      <c r="C592" s="7"/>
      <c r="D592" s="7"/>
      <c r="E592" s="10"/>
      <c r="F592" s="384"/>
      <c r="G592" s="384"/>
      <c r="H592" s="384"/>
      <c r="I592" s="384"/>
      <c r="J592" s="15"/>
      <c r="K592" s="23"/>
      <c r="L592" s="23"/>
      <c r="M592" s="11"/>
      <c r="N592" s="26"/>
      <c r="O592" s="384"/>
      <c r="P592" s="384"/>
      <c r="Q592" s="384"/>
      <c r="R592" s="7"/>
      <c r="S592" s="23"/>
      <c r="T592" s="384"/>
    </row>
    <row r="593" spans="1:20" s="392" customFormat="1" x14ac:dyDescent="0.2">
      <c r="A593" s="384"/>
      <c r="B593" s="7"/>
      <c r="C593" s="7"/>
      <c r="D593" s="7"/>
      <c r="E593" s="10"/>
      <c r="F593" s="384"/>
      <c r="G593" s="384"/>
      <c r="H593" s="384"/>
      <c r="I593" s="384"/>
      <c r="J593" s="15"/>
      <c r="K593" s="23"/>
      <c r="L593" s="23"/>
      <c r="M593" s="11"/>
      <c r="N593" s="26"/>
      <c r="O593" s="384"/>
      <c r="P593" s="384"/>
      <c r="Q593" s="384"/>
      <c r="R593" s="7"/>
      <c r="S593" s="23"/>
      <c r="T593" s="384"/>
    </row>
    <row r="594" spans="1:20" s="392" customFormat="1" x14ac:dyDescent="0.2">
      <c r="A594" s="384"/>
      <c r="B594" s="7"/>
      <c r="C594" s="7"/>
      <c r="D594" s="7"/>
      <c r="E594" s="10"/>
      <c r="F594" s="384"/>
      <c r="G594" s="384"/>
      <c r="H594" s="384"/>
      <c r="I594" s="384"/>
      <c r="J594" s="15"/>
      <c r="K594" s="23"/>
      <c r="L594" s="23"/>
      <c r="M594" s="11"/>
      <c r="N594" s="26"/>
      <c r="O594" s="384"/>
      <c r="P594" s="384"/>
      <c r="Q594" s="384"/>
      <c r="R594" s="7"/>
      <c r="S594" s="23"/>
      <c r="T594" s="384"/>
    </row>
    <row r="595" spans="1:20" s="392" customFormat="1" x14ac:dyDescent="0.2">
      <c r="A595" s="384"/>
      <c r="B595" s="7"/>
      <c r="C595" s="7"/>
      <c r="D595" s="7"/>
      <c r="E595" s="10"/>
      <c r="F595" s="384"/>
      <c r="G595" s="384"/>
      <c r="H595" s="384"/>
      <c r="I595" s="384"/>
      <c r="J595" s="15"/>
      <c r="K595" s="23"/>
      <c r="L595" s="23"/>
      <c r="M595" s="11"/>
      <c r="N595" s="26"/>
      <c r="O595" s="384"/>
      <c r="P595" s="384"/>
      <c r="Q595" s="384"/>
      <c r="R595" s="7"/>
      <c r="S595" s="23"/>
      <c r="T595" s="384"/>
    </row>
    <row r="596" spans="1:20" s="392" customFormat="1" x14ac:dyDescent="0.2">
      <c r="A596" s="384"/>
      <c r="B596" s="7"/>
      <c r="C596" s="7"/>
      <c r="D596" s="7"/>
      <c r="E596" s="10"/>
      <c r="F596" s="384"/>
      <c r="G596" s="384"/>
      <c r="H596" s="384"/>
      <c r="I596" s="384"/>
      <c r="J596" s="15"/>
      <c r="K596" s="23"/>
      <c r="L596" s="23"/>
      <c r="M596" s="11"/>
      <c r="N596" s="26"/>
      <c r="O596" s="384"/>
      <c r="P596" s="384"/>
      <c r="Q596" s="384"/>
      <c r="R596" s="7"/>
      <c r="S596" s="23"/>
      <c r="T596" s="384"/>
    </row>
    <row r="597" spans="1:20" s="392" customFormat="1" x14ac:dyDescent="0.2">
      <c r="A597" s="384"/>
      <c r="B597" s="7"/>
      <c r="C597" s="7"/>
      <c r="D597" s="7"/>
      <c r="E597" s="10"/>
      <c r="F597" s="384"/>
      <c r="G597" s="384"/>
      <c r="H597" s="384"/>
      <c r="I597" s="384"/>
      <c r="J597" s="15"/>
      <c r="K597" s="23"/>
      <c r="L597" s="23"/>
      <c r="M597" s="11"/>
      <c r="N597" s="26"/>
      <c r="O597" s="384"/>
      <c r="P597" s="384"/>
      <c r="Q597" s="384"/>
      <c r="R597" s="7"/>
      <c r="S597" s="23"/>
      <c r="T597" s="384"/>
    </row>
    <row r="598" spans="1:20" s="392" customFormat="1" x14ac:dyDescent="0.2">
      <c r="A598" s="384"/>
      <c r="B598" s="7"/>
      <c r="C598" s="7"/>
      <c r="D598" s="7"/>
      <c r="E598" s="10"/>
      <c r="F598" s="384"/>
      <c r="G598" s="384"/>
      <c r="H598" s="384"/>
      <c r="I598" s="384"/>
      <c r="J598" s="15"/>
      <c r="K598" s="23"/>
      <c r="L598" s="23"/>
      <c r="M598" s="11"/>
      <c r="N598" s="26"/>
      <c r="O598" s="384"/>
      <c r="P598" s="384"/>
      <c r="Q598" s="384"/>
      <c r="R598" s="7"/>
      <c r="S598" s="23"/>
      <c r="T598" s="384"/>
    </row>
    <row r="599" spans="1:20" s="392" customFormat="1" x14ac:dyDescent="0.2">
      <c r="A599" s="384"/>
      <c r="B599" s="7"/>
      <c r="C599" s="7"/>
      <c r="D599" s="7"/>
      <c r="E599" s="10"/>
      <c r="F599" s="384"/>
      <c r="G599" s="384"/>
      <c r="H599" s="384"/>
      <c r="I599" s="384"/>
      <c r="J599" s="15"/>
      <c r="K599" s="23"/>
      <c r="L599" s="23"/>
      <c r="M599" s="11"/>
      <c r="N599" s="26"/>
      <c r="O599" s="384"/>
      <c r="P599" s="384"/>
      <c r="Q599" s="384"/>
      <c r="R599" s="7"/>
      <c r="S599" s="23"/>
      <c r="T599" s="384"/>
    </row>
    <row r="600" spans="1:20" s="392" customFormat="1" x14ac:dyDescent="0.2">
      <c r="A600" s="384"/>
      <c r="B600" s="7"/>
      <c r="C600" s="7"/>
      <c r="D600" s="7"/>
      <c r="E600" s="10"/>
      <c r="F600" s="384"/>
      <c r="G600" s="384"/>
      <c r="H600" s="384"/>
      <c r="I600" s="384"/>
      <c r="J600" s="15"/>
      <c r="K600" s="23"/>
      <c r="L600" s="23"/>
      <c r="M600" s="11"/>
      <c r="N600" s="26"/>
      <c r="O600" s="384"/>
      <c r="P600" s="384"/>
      <c r="Q600" s="384"/>
      <c r="R600" s="7"/>
      <c r="S600" s="23"/>
      <c r="T600" s="384"/>
    </row>
    <row r="601" spans="1:20" s="392" customFormat="1" x14ac:dyDescent="0.2">
      <c r="A601" s="384"/>
      <c r="B601" s="7"/>
      <c r="C601" s="7"/>
      <c r="D601" s="7"/>
      <c r="E601" s="10"/>
      <c r="F601" s="384"/>
      <c r="G601" s="384"/>
      <c r="H601" s="384"/>
      <c r="I601" s="384"/>
      <c r="J601" s="15"/>
      <c r="K601" s="23"/>
      <c r="L601" s="23"/>
      <c r="M601" s="11"/>
      <c r="N601" s="26"/>
      <c r="O601" s="384"/>
      <c r="P601" s="384"/>
      <c r="Q601" s="384"/>
      <c r="R601" s="7"/>
      <c r="S601" s="23"/>
      <c r="T601" s="384"/>
    </row>
    <row r="602" spans="1:20" s="392" customFormat="1" x14ac:dyDescent="0.2">
      <c r="A602" s="384"/>
      <c r="B602" s="7"/>
      <c r="C602" s="7"/>
      <c r="D602" s="7"/>
      <c r="E602" s="10"/>
      <c r="F602" s="384"/>
      <c r="G602" s="384"/>
      <c r="H602" s="384"/>
      <c r="I602" s="384"/>
      <c r="J602" s="15"/>
      <c r="K602" s="23"/>
      <c r="L602" s="23"/>
      <c r="M602" s="11"/>
      <c r="N602" s="26"/>
      <c r="O602" s="384"/>
      <c r="P602" s="384"/>
      <c r="Q602" s="384"/>
      <c r="R602" s="7"/>
      <c r="S602" s="23"/>
      <c r="T602" s="384"/>
    </row>
    <row r="603" spans="1:20" s="392" customFormat="1" x14ac:dyDescent="0.2">
      <c r="A603" s="384"/>
      <c r="B603" s="7"/>
      <c r="C603" s="7"/>
      <c r="D603" s="7"/>
      <c r="E603" s="10"/>
      <c r="F603" s="384"/>
      <c r="G603" s="384"/>
      <c r="H603" s="384"/>
      <c r="I603" s="384"/>
      <c r="J603" s="15"/>
      <c r="K603" s="23"/>
      <c r="L603" s="23"/>
      <c r="M603" s="11"/>
      <c r="N603" s="26"/>
      <c r="O603" s="384"/>
      <c r="P603" s="384"/>
      <c r="Q603" s="384"/>
      <c r="R603" s="7"/>
      <c r="S603" s="23"/>
      <c r="T603" s="384"/>
    </row>
    <row r="604" spans="1:20" s="392" customFormat="1" x14ac:dyDescent="0.2">
      <c r="A604" s="384"/>
      <c r="B604" s="7"/>
      <c r="C604" s="7"/>
      <c r="D604" s="7"/>
      <c r="E604" s="10"/>
      <c r="F604" s="384"/>
      <c r="G604" s="384"/>
      <c r="H604" s="384"/>
      <c r="I604" s="384"/>
      <c r="J604" s="15"/>
      <c r="K604" s="23"/>
      <c r="L604" s="23"/>
      <c r="M604" s="11"/>
      <c r="N604" s="26"/>
      <c r="O604" s="384"/>
      <c r="P604" s="384"/>
      <c r="Q604" s="384"/>
      <c r="R604" s="7"/>
      <c r="S604" s="23"/>
      <c r="T604" s="384"/>
    </row>
    <row r="605" spans="1:20" s="392" customFormat="1" x14ac:dyDescent="0.2">
      <c r="A605" s="384"/>
      <c r="B605" s="7"/>
      <c r="C605" s="7"/>
      <c r="D605" s="7"/>
      <c r="E605" s="10"/>
      <c r="F605" s="384"/>
      <c r="G605" s="384"/>
      <c r="H605" s="384"/>
      <c r="I605" s="384"/>
      <c r="J605" s="15"/>
      <c r="K605" s="23"/>
      <c r="L605" s="23"/>
      <c r="M605" s="11"/>
      <c r="N605" s="26"/>
      <c r="O605" s="384"/>
      <c r="P605" s="384"/>
      <c r="Q605" s="384"/>
      <c r="R605" s="7"/>
      <c r="S605" s="23"/>
      <c r="T605" s="384"/>
    </row>
    <row r="606" spans="1:20" s="392" customFormat="1" x14ac:dyDescent="0.2">
      <c r="A606" s="384"/>
      <c r="B606" s="7"/>
      <c r="C606" s="7"/>
      <c r="D606" s="7"/>
      <c r="E606" s="10"/>
      <c r="F606" s="384"/>
      <c r="G606" s="384"/>
      <c r="H606" s="384"/>
      <c r="I606" s="384"/>
      <c r="J606" s="15"/>
      <c r="K606" s="23"/>
      <c r="L606" s="23"/>
      <c r="M606" s="11"/>
      <c r="N606" s="26"/>
      <c r="O606" s="384"/>
      <c r="P606" s="384"/>
      <c r="Q606" s="384"/>
      <c r="R606" s="7"/>
      <c r="S606" s="23"/>
      <c r="T606" s="384"/>
    </row>
    <row r="607" spans="1:20" s="392" customFormat="1" x14ac:dyDescent="0.2">
      <c r="A607" s="384"/>
      <c r="B607" s="7"/>
      <c r="C607" s="7"/>
      <c r="D607" s="7"/>
      <c r="E607" s="10"/>
      <c r="F607" s="384"/>
      <c r="G607" s="384"/>
      <c r="H607" s="384"/>
      <c r="I607" s="384"/>
      <c r="J607" s="15"/>
      <c r="K607" s="23"/>
      <c r="L607" s="23"/>
      <c r="M607" s="11"/>
      <c r="N607" s="26"/>
      <c r="O607" s="384"/>
      <c r="P607" s="384"/>
      <c r="Q607" s="384"/>
      <c r="R607" s="7"/>
      <c r="S607" s="23"/>
      <c r="T607" s="384"/>
    </row>
    <row r="608" spans="1:20" s="392" customFormat="1" x14ac:dyDescent="0.2">
      <c r="A608" s="384"/>
      <c r="B608" s="7"/>
      <c r="C608" s="7"/>
      <c r="D608" s="7"/>
      <c r="E608" s="10"/>
      <c r="F608" s="384"/>
      <c r="G608" s="384"/>
      <c r="H608" s="384"/>
      <c r="I608" s="384"/>
      <c r="J608" s="15"/>
      <c r="K608" s="23"/>
      <c r="L608" s="23"/>
      <c r="M608" s="11"/>
      <c r="N608" s="26"/>
      <c r="O608" s="384"/>
      <c r="P608" s="384"/>
      <c r="Q608" s="384"/>
      <c r="R608" s="7"/>
      <c r="S608" s="23"/>
      <c r="T608" s="384"/>
    </row>
    <row r="609" spans="1:20" s="392" customFormat="1" x14ac:dyDescent="0.2">
      <c r="A609" s="384"/>
      <c r="B609" s="7"/>
      <c r="C609" s="7"/>
      <c r="D609" s="7"/>
      <c r="E609" s="10"/>
      <c r="F609" s="384"/>
      <c r="G609" s="384"/>
      <c r="H609" s="384"/>
      <c r="I609" s="384"/>
      <c r="J609" s="15"/>
      <c r="K609" s="23"/>
      <c r="L609" s="23"/>
      <c r="M609" s="11"/>
      <c r="N609" s="26"/>
      <c r="O609" s="384"/>
      <c r="P609" s="384"/>
      <c r="Q609" s="384"/>
      <c r="R609" s="7"/>
      <c r="S609" s="23"/>
      <c r="T609" s="384"/>
    </row>
    <row r="610" spans="1:20" s="392" customFormat="1" x14ac:dyDescent="0.2">
      <c r="A610" s="384"/>
      <c r="B610" s="7"/>
      <c r="C610" s="7"/>
      <c r="D610" s="7"/>
      <c r="E610" s="10"/>
      <c r="F610" s="384"/>
      <c r="G610" s="384"/>
      <c r="H610" s="384"/>
      <c r="I610" s="384"/>
      <c r="J610" s="15"/>
      <c r="K610" s="23"/>
      <c r="L610" s="23"/>
      <c r="M610" s="11"/>
      <c r="N610" s="26"/>
      <c r="O610" s="384"/>
      <c r="P610" s="384"/>
      <c r="Q610" s="384"/>
      <c r="R610" s="7"/>
      <c r="S610" s="23"/>
      <c r="T610" s="384"/>
    </row>
    <row r="611" spans="1:20" s="392" customFormat="1" x14ac:dyDescent="0.2">
      <c r="A611" s="384"/>
      <c r="B611" s="7"/>
      <c r="C611" s="7"/>
      <c r="D611" s="7"/>
      <c r="E611" s="10"/>
      <c r="F611" s="384"/>
      <c r="G611" s="384"/>
      <c r="H611" s="384"/>
      <c r="I611" s="384"/>
      <c r="J611" s="15"/>
      <c r="K611" s="23"/>
      <c r="L611" s="23"/>
      <c r="M611" s="11"/>
      <c r="N611" s="26"/>
      <c r="O611" s="384"/>
      <c r="P611" s="384"/>
      <c r="Q611" s="384"/>
      <c r="R611" s="7"/>
      <c r="S611" s="23"/>
      <c r="T611" s="384"/>
    </row>
    <row r="612" spans="1:20" s="392" customFormat="1" x14ac:dyDescent="0.2">
      <c r="A612" s="384"/>
      <c r="B612" s="7"/>
      <c r="C612" s="7"/>
      <c r="D612" s="7"/>
      <c r="E612" s="10"/>
      <c r="F612" s="384"/>
      <c r="G612" s="384"/>
      <c r="H612" s="384"/>
      <c r="I612" s="384"/>
      <c r="J612" s="15"/>
      <c r="K612" s="23"/>
      <c r="L612" s="23"/>
      <c r="M612" s="11"/>
      <c r="N612" s="26"/>
      <c r="O612" s="384"/>
      <c r="P612" s="384"/>
      <c r="Q612" s="384"/>
      <c r="R612" s="7"/>
      <c r="S612" s="23"/>
      <c r="T612" s="384"/>
    </row>
    <row r="613" spans="1:20" s="392" customFormat="1" x14ac:dyDescent="0.2">
      <c r="A613" s="384"/>
      <c r="B613" s="7"/>
      <c r="C613" s="7"/>
      <c r="D613" s="7"/>
      <c r="E613" s="10"/>
      <c r="F613" s="384"/>
      <c r="G613" s="384"/>
      <c r="H613" s="384"/>
      <c r="I613" s="384"/>
      <c r="J613" s="15"/>
      <c r="K613" s="23"/>
      <c r="L613" s="23"/>
      <c r="M613" s="11"/>
      <c r="N613" s="26"/>
      <c r="O613" s="384"/>
      <c r="P613" s="384"/>
      <c r="Q613" s="384"/>
      <c r="R613" s="7"/>
      <c r="S613" s="23"/>
      <c r="T613" s="384"/>
    </row>
    <row r="614" spans="1:20" s="392" customFormat="1" x14ac:dyDescent="0.2">
      <c r="A614" s="384"/>
      <c r="B614" s="7"/>
      <c r="C614" s="7"/>
      <c r="D614" s="7"/>
      <c r="E614" s="10"/>
      <c r="F614" s="384"/>
      <c r="G614" s="384"/>
      <c r="H614" s="384"/>
      <c r="I614" s="384"/>
      <c r="J614" s="15"/>
      <c r="K614" s="23"/>
      <c r="L614" s="23"/>
      <c r="M614" s="11"/>
      <c r="N614" s="26"/>
      <c r="O614" s="384"/>
      <c r="P614" s="384"/>
      <c r="Q614" s="384"/>
      <c r="R614" s="7"/>
      <c r="S614" s="23"/>
      <c r="T614" s="384"/>
    </row>
    <row r="615" spans="1:20" s="392" customFormat="1" x14ac:dyDescent="0.2">
      <c r="A615" s="384"/>
      <c r="B615" s="7"/>
      <c r="C615" s="7"/>
      <c r="D615" s="7"/>
      <c r="E615" s="10"/>
      <c r="F615" s="384"/>
      <c r="G615" s="384"/>
      <c r="H615" s="384"/>
      <c r="I615" s="384"/>
      <c r="J615" s="15"/>
      <c r="K615" s="23"/>
      <c r="L615" s="23"/>
      <c r="M615" s="11"/>
      <c r="N615" s="26"/>
      <c r="O615" s="384"/>
      <c r="P615" s="384"/>
      <c r="Q615" s="384"/>
      <c r="R615" s="7"/>
      <c r="S615" s="23"/>
      <c r="T615" s="384"/>
    </row>
    <row r="616" spans="1:20" s="392" customFormat="1" x14ac:dyDescent="0.2">
      <c r="A616" s="384"/>
      <c r="B616" s="7"/>
      <c r="C616" s="7"/>
      <c r="D616" s="7"/>
      <c r="E616" s="10"/>
      <c r="F616" s="384"/>
      <c r="G616" s="384"/>
      <c r="H616" s="384"/>
      <c r="I616" s="384"/>
      <c r="J616" s="15"/>
      <c r="K616" s="23"/>
      <c r="L616" s="23"/>
      <c r="M616" s="11"/>
      <c r="N616" s="26"/>
      <c r="O616" s="384"/>
      <c r="P616" s="384"/>
      <c r="Q616" s="384"/>
      <c r="R616" s="7"/>
      <c r="S616" s="23"/>
      <c r="T616" s="384"/>
    </row>
    <row r="617" spans="1:20" s="392" customFormat="1" x14ac:dyDescent="0.2">
      <c r="A617" s="384"/>
      <c r="B617" s="7"/>
      <c r="C617" s="7"/>
      <c r="D617" s="7"/>
      <c r="E617" s="10"/>
      <c r="F617" s="384"/>
      <c r="G617" s="384"/>
      <c r="H617" s="384"/>
      <c r="I617" s="384"/>
      <c r="J617" s="15"/>
      <c r="K617" s="23"/>
      <c r="L617" s="23"/>
      <c r="M617" s="11"/>
      <c r="N617" s="26"/>
      <c r="O617" s="384"/>
      <c r="P617" s="384"/>
      <c r="Q617" s="384"/>
      <c r="R617" s="7"/>
      <c r="S617" s="23"/>
      <c r="T617" s="384"/>
    </row>
    <row r="618" spans="1:20" s="392" customFormat="1" x14ac:dyDescent="0.2">
      <c r="A618" s="384"/>
      <c r="B618" s="7"/>
      <c r="C618" s="7"/>
      <c r="D618" s="7"/>
      <c r="E618" s="10"/>
      <c r="F618" s="384"/>
      <c r="G618" s="384"/>
      <c r="H618" s="384"/>
      <c r="I618" s="384"/>
      <c r="J618" s="15"/>
      <c r="K618" s="23"/>
      <c r="L618" s="23"/>
      <c r="M618" s="11"/>
      <c r="N618" s="26"/>
      <c r="O618" s="384"/>
      <c r="P618" s="384"/>
      <c r="Q618" s="384"/>
      <c r="R618" s="7"/>
      <c r="S618" s="23"/>
      <c r="T618" s="384"/>
    </row>
    <row r="619" spans="1:20" s="392" customFormat="1" x14ac:dyDescent="0.2">
      <c r="A619" s="384"/>
      <c r="B619" s="7"/>
      <c r="C619" s="7"/>
      <c r="D619" s="7"/>
      <c r="E619" s="10"/>
      <c r="F619" s="384"/>
      <c r="G619" s="384"/>
      <c r="H619" s="384"/>
      <c r="I619" s="384"/>
      <c r="J619" s="15"/>
      <c r="K619" s="23"/>
      <c r="L619" s="23"/>
      <c r="M619" s="11"/>
      <c r="N619" s="26"/>
      <c r="O619" s="384"/>
      <c r="P619" s="384"/>
      <c r="Q619" s="384"/>
      <c r="R619" s="7"/>
      <c r="S619" s="23"/>
      <c r="T619" s="384"/>
    </row>
    <row r="620" spans="1:20" s="392" customFormat="1" x14ac:dyDescent="0.2">
      <c r="A620" s="384"/>
      <c r="B620" s="7"/>
      <c r="C620" s="7"/>
      <c r="D620" s="7"/>
      <c r="E620" s="10"/>
      <c r="F620" s="384"/>
      <c r="G620" s="384"/>
      <c r="H620" s="384"/>
      <c r="I620" s="384"/>
      <c r="J620" s="15"/>
      <c r="K620" s="23"/>
      <c r="L620" s="23"/>
      <c r="M620" s="11"/>
      <c r="N620" s="26"/>
      <c r="O620" s="384"/>
      <c r="P620" s="384"/>
      <c r="Q620" s="384"/>
      <c r="R620" s="7"/>
      <c r="S620" s="23"/>
      <c r="T620" s="384"/>
    </row>
    <row r="621" spans="1:20" s="392" customFormat="1" x14ac:dyDescent="0.2">
      <c r="A621" s="384"/>
      <c r="B621" s="7"/>
      <c r="C621" s="7"/>
      <c r="D621" s="7"/>
      <c r="E621" s="10"/>
      <c r="F621" s="384"/>
      <c r="G621" s="384"/>
      <c r="H621" s="384"/>
      <c r="I621" s="384"/>
      <c r="J621" s="15"/>
      <c r="K621" s="23"/>
      <c r="L621" s="23"/>
      <c r="M621" s="11"/>
      <c r="N621" s="26"/>
      <c r="O621" s="384"/>
      <c r="P621" s="384"/>
      <c r="Q621" s="384"/>
      <c r="R621" s="7"/>
      <c r="S621" s="23"/>
      <c r="T621" s="384"/>
    </row>
    <row r="622" spans="1:20" s="392" customFormat="1" x14ac:dyDescent="0.2">
      <c r="A622" s="384"/>
      <c r="B622" s="7"/>
      <c r="C622" s="7"/>
      <c r="D622" s="7"/>
      <c r="E622" s="10"/>
      <c r="F622" s="384"/>
      <c r="G622" s="384"/>
      <c r="H622" s="384"/>
      <c r="I622" s="384"/>
      <c r="J622" s="15"/>
      <c r="K622" s="23"/>
      <c r="L622" s="23"/>
      <c r="M622" s="11"/>
      <c r="N622" s="26"/>
      <c r="O622" s="384"/>
      <c r="P622" s="384"/>
      <c r="Q622" s="384"/>
      <c r="R622" s="7"/>
      <c r="S622" s="23"/>
      <c r="T622" s="384"/>
    </row>
    <row r="623" spans="1:20" s="392" customFormat="1" x14ac:dyDescent="0.2">
      <c r="A623" s="384"/>
      <c r="B623" s="7"/>
      <c r="C623" s="7"/>
      <c r="D623" s="7"/>
      <c r="E623" s="10"/>
      <c r="F623" s="384"/>
      <c r="G623" s="384"/>
      <c r="H623" s="384"/>
      <c r="I623" s="384"/>
      <c r="J623" s="15"/>
      <c r="K623" s="23"/>
      <c r="L623" s="23"/>
      <c r="M623" s="11"/>
      <c r="N623" s="26"/>
      <c r="O623" s="384"/>
      <c r="P623" s="384"/>
      <c r="Q623" s="384"/>
      <c r="R623" s="7"/>
      <c r="S623" s="23"/>
      <c r="T623" s="384"/>
    </row>
    <row r="624" spans="1:20" s="392" customFormat="1" x14ac:dyDescent="0.2">
      <c r="A624" s="384"/>
      <c r="B624" s="7"/>
      <c r="C624" s="7"/>
      <c r="D624" s="7"/>
      <c r="E624" s="10"/>
      <c r="F624" s="384"/>
      <c r="G624" s="384"/>
      <c r="H624" s="384"/>
      <c r="I624" s="384"/>
      <c r="J624" s="15"/>
      <c r="K624" s="23"/>
      <c r="L624" s="23"/>
      <c r="M624" s="11"/>
      <c r="N624" s="26"/>
      <c r="O624" s="384"/>
      <c r="P624" s="384"/>
      <c r="Q624" s="384"/>
      <c r="R624" s="7"/>
      <c r="S624" s="23"/>
      <c r="T624" s="384"/>
    </row>
    <row r="625" spans="1:20" s="392" customFormat="1" x14ac:dyDescent="0.2">
      <c r="A625" s="384"/>
      <c r="B625" s="7"/>
      <c r="C625" s="7"/>
      <c r="D625" s="7"/>
      <c r="E625" s="10"/>
      <c r="F625" s="384"/>
      <c r="G625" s="384"/>
      <c r="H625" s="384"/>
      <c r="I625" s="384"/>
      <c r="J625" s="15"/>
      <c r="K625" s="23"/>
      <c r="L625" s="23"/>
      <c r="M625" s="11"/>
      <c r="N625" s="26"/>
      <c r="O625" s="384"/>
      <c r="P625" s="384"/>
      <c r="Q625" s="384"/>
      <c r="R625" s="7"/>
      <c r="S625" s="23"/>
      <c r="T625" s="384"/>
    </row>
    <row r="626" spans="1:20" s="392" customFormat="1" x14ac:dyDescent="0.2">
      <c r="A626" s="384"/>
      <c r="B626" s="7"/>
      <c r="C626" s="7"/>
      <c r="D626" s="7"/>
      <c r="E626" s="10"/>
      <c r="F626" s="384"/>
      <c r="G626" s="384"/>
      <c r="H626" s="384"/>
      <c r="I626" s="384"/>
      <c r="J626" s="15"/>
      <c r="K626" s="23"/>
      <c r="L626" s="23"/>
      <c r="M626" s="11"/>
      <c r="N626" s="26"/>
      <c r="O626" s="384"/>
      <c r="P626" s="384"/>
      <c r="Q626" s="384"/>
      <c r="R626" s="7"/>
      <c r="S626" s="23"/>
      <c r="T626" s="384"/>
    </row>
    <row r="627" spans="1:20" s="392" customFormat="1" x14ac:dyDescent="0.2">
      <c r="A627" s="384"/>
      <c r="B627" s="7"/>
      <c r="C627" s="7"/>
      <c r="D627" s="7"/>
      <c r="E627" s="10"/>
      <c r="F627" s="384"/>
      <c r="G627" s="384"/>
      <c r="H627" s="384"/>
      <c r="I627" s="384"/>
      <c r="J627" s="15"/>
      <c r="K627" s="23"/>
      <c r="L627" s="23"/>
      <c r="M627" s="11"/>
      <c r="N627" s="26"/>
      <c r="O627" s="384"/>
      <c r="P627" s="384"/>
      <c r="Q627" s="384"/>
      <c r="R627" s="7"/>
      <c r="S627" s="23"/>
      <c r="T627" s="384"/>
    </row>
    <row r="628" spans="1:20" s="392" customFormat="1" x14ac:dyDescent="0.2">
      <c r="A628" s="384"/>
      <c r="B628" s="7"/>
      <c r="C628" s="7"/>
      <c r="D628" s="7"/>
      <c r="E628" s="10"/>
      <c r="F628" s="384"/>
      <c r="G628" s="384"/>
      <c r="H628" s="384"/>
      <c r="I628" s="384"/>
      <c r="J628" s="15"/>
      <c r="K628" s="23"/>
      <c r="L628" s="23"/>
      <c r="M628" s="11"/>
      <c r="N628" s="26"/>
      <c r="O628" s="384"/>
      <c r="P628" s="384"/>
      <c r="Q628" s="384"/>
      <c r="R628" s="7"/>
      <c r="S628" s="23"/>
      <c r="T628" s="384"/>
    </row>
    <row r="629" spans="1:20" s="392" customFormat="1" x14ac:dyDescent="0.2">
      <c r="A629" s="384"/>
      <c r="B629" s="7"/>
      <c r="C629" s="7"/>
      <c r="D629" s="7"/>
      <c r="E629" s="10"/>
      <c r="F629" s="384"/>
      <c r="G629" s="384"/>
      <c r="H629" s="384"/>
      <c r="I629" s="384"/>
      <c r="J629" s="15"/>
      <c r="K629" s="23"/>
      <c r="L629" s="23"/>
      <c r="M629" s="11"/>
      <c r="N629" s="26"/>
      <c r="O629" s="384"/>
      <c r="P629" s="384"/>
      <c r="Q629" s="384"/>
      <c r="R629" s="7"/>
      <c r="S629" s="23"/>
      <c r="T629" s="384"/>
    </row>
    <row r="630" spans="1:20" s="392" customFormat="1" x14ac:dyDescent="0.2">
      <c r="A630" s="384"/>
      <c r="B630" s="7"/>
      <c r="C630" s="7"/>
      <c r="D630" s="7"/>
      <c r="E630" s="10"/>
      <c r="F630" s="384"/>
      <c r="G630" s="384"/>
      <c r="H630" s="384"/>
      <c r="I630" s="384"/>
      <c r="J630" s="15"/>
      <c r="K630" s="23"/>
      <c r="L630" s="23"/>
      <c r="M630" s="11"/>
      <c r="N630" s="26"/>
      <c r="O630" s="384"/>
      <c r="P630" s="384"/>
      <c r="Q630" s="384"/>
      <c r="R630" s="7"/>
      <c r="S630" s="23"/>
      <c r="T630" s="384"/>
    </row>
    <row r="631" spans="1:20" s="392" customFormat="1" x14ac:dyDescent="0.2">
      <c r="A631" s="384"/>
      <c r="B631" s="7"/>
      <c r="C631" s="7"/>
      <c r="D631" s="7"/>
      <c r="E631" s="10"/>
      <c r="F631" s="384"/>
      <c r="G631" s="384"/>
      <c r="H631" s="384"/>
      <c r="I631" s="384"/>
      <c r="J631" s="15"/>
      <c r="K631" s="23"/>
      <c r="L631" s="23"/>
      <c r="M631" s="11"/>
      <c r="N631" s="26"/>
      <c r="O631" s="384"/>
      <c r="P631" s="384"/>
      <c r="Q631" s="384"/>
      <c r="R631" s="7"/>
      <c r="S631" s="23"/>
      <c r="T631" s="384"/>
    </row>
    <row r="632" spans="1:20" s="392" customFormat="1" x14ac:dyDescent="0.2">
      <c r="A632" s="384"/>
      <c r="B632" s="7"/>
      <c r="C632" s="7"/>
      <c r="D632" s="7"/>
      <c r="E632" s="10"/>
      <c r="F632" s="384"/>
      <c r="G632" s="384"/>
      <c r="H632" s="384"/>
      <c r="I632" s="384"/>
      <c r="J632" s="15"/>
      <c r="K632" s="23"/>
      <c r="L632" s="23"/>
      <c r="M632" s="11"/>
      <c r="N632" s="26"/>
      <c r="O632" s="384"/>
      <c r="P632" s="384"/>
      <c r="Q632" s="384"/>
      <c r="R632" s="7"/>
      <c r="S632" s="23"/>
      <c r="T632" s="384"/>
    </row>
    <row r="633" spans="1:20" s="392" customFormat="1" x14ac:dyDescent="0.2">
      <c r="A633" s="384"/>
      <c r="B633" s="7"/>
      <c r="C633" s="7"/>
      <c r="D633" s="7"/>
      <c r="E633" s="10"/>
      <c r="F633" s="384"/>
      <c r="G633" s="384"/>
      <c r="H633" s="384"/>
      <c r="I633" s="384"/>
      <c r="J633" s="15"/>
      <c r="K633" s="23"/>
      <c r="L633" s="23"/>
      <c r="M633" s="11"/>
      <c r="N633" s="26"/>
      <c r="O633" s="384"/>
      <c r="P633" s="384"/>
      <c r="Q633" s="384"/>
      <c r="R633" s="7"/>
      <c r="S633" s="23"/>
      <c r="T633" s="384"/>
    </row>
    <row r="634" spans="1:20" s="392" customFormat="1" x14ac:dyDescent="0.2">
      <c r="A634" s="384"/>
      <c r="B634" s="7"/>
      <c r="C634" s="7"/>
      <c r="D634" s="7"/>
      <c r="E634" s="10"/>
      <c r="F634" s="384"/>
      <c r="G634" s="384"/>
      <c r="H634" s="384"/>
      <c r="I634" s="384"/>
      <c r="J634" s="15"/>
      <c r="K634" s="23"/>
      <c r="L634" s="23"/>
      <c r="M634" s="11"/>
      <c r="N634" s="26"/>
      <c r="O634" s="384"/>
      <c r="P634" s="384"/>
      <c r="Q634" s="384"/>
      <c r="R634" s="7"/>
      <c r="S634" s="23"/>
      <c r="T634" s="384"/>
    </row>
    <row r="635" spans="1:20" s="392" customFormat="1" x14ac:dyDescent="0.2">
      <c r="A635" s="384"/>
      <c r="B635" s="7"/>
      <c r="C635" s="7"/>
      <c r="D635" s="7"/>
      <c r="E635" s="10"/>
      <c r="F635" s="384"/>
      <c r="G635" s="384"/>
      <c r="H635" s="384"/>
      <c r="I635" s="384"/>
      <c r="J635" s="15"/>
      <c r="K635" s="23"/>
      <c r="L635" s="23"/>
      <c r="M635" s="11"/>
      <c r="N635" s="26"/>
      <c r="O635" s="384"/>
      <c r="P635" s="384"/>
      <c r="Q635" s="384"/>
      <c r="R635" s="7"/>
      <c r="S635" s="23"/>
      <c r="T635" s="384"/>
    </row>
    <row r="636" spans="1:20" s="392" customFormat="1" x14ac:dyDescent="0.2">
      <c r="A636" s="384"/>
      <c r="B636" s="7"/>
      <c r="C636" s="7"/>
      <c r="D636" s="7"/>
      <c r="E636" s="10"/>
      <c r="F636" s="384"/>
      <c r="G636" s="384"/>
      <c r="H636" s="384"/>
      <c r="I636" s="384"/>
      <c r="J636" s="15"/>
      <c r="K636" s="23"/>
      <c r="L636" s="23"/>
      <c r="M636" s="11"/>
      <c r="N636" s="26"/>
      <c r="O636" s="384"/>
      <c r="P636" s="384"/>
      <c r="Q636" s="384"/>
      <c r="R636" s="7"/>
      <c r="S636" s="23"/>
      <c r="T636" s="384"/>
    </row>
    <row r="637" spans="1:20" s="392" customFormat="1" x14ac:dyDescent="0.2">
      <c r="A637" s="384"/>
      <c r="B637" s="7"/>
      <c r="C637" s="7"/>
      <c r="D637" s="7"/>
      <c r="E637" s="10"/>
      <c r="F637" s="384"/>
      <c r="G637" s="384"/>
      <c r="H637" s="384"/>
      <c r="I637" s="384"/>
      <c r="J637" s="15"/>
      <c r="K637" s="23"/>
      <c r="L637" s="23"/>
      <c r="M637" s="11"/>
      <c r="N637" s="26"/>
      <c r="O637" s="384"/>
      <c r="P637" s="384"/>
      <c r="Q637" s="384"/>
      <c r="R637" s="7"/>
      <c r="S637" s="23"/>
      <c r="T637" s="384"/>
    </row>
    <row r="638" spans="1:20" s="392" customFormat="1" x14ac:dyDescent="0.2">
      <c r="A638" s="384"/>
      <c r="B638" s="7"/>
      <c r="C638" s="7"/>
      <c r="D638" s="7"/>
      <c r="E638" s="10"/>
      <c r="F638" s="384"/>
      <c r="G638" s="384"/>
      <c r="H638" s="384"/>
      <c r="I638" s="384"/>
      <c r="J638" s="15"/>
      <c r="K638" s="23"/>
      <c r="L638" s="23"/>
      <c r="M638" s="11"/>
      <c r="N638" s="26"/>
      <c r="O638" s="384"/>
      <c r="P638" s="384"/>
      <c r="Q638" s="384"/>
      <c r="R638" s="7"/>
      <c r="S638" s="23"/>
      <c r="T638" s="384"/>
    </row>
    <row r="639" spans="1:20" s="392" customFormat="1" x14ac:dyDescent="0.2">
      <c r="A639" s="384"/>
      <c r="B639" s="7"/>
      <c r="C639" s="7"/>
      <c r="D639" s="7"/>
      <c r="E639" s="10"/>
      <c r="F639" s="384"/>
      <c r="G639" s="384"/>
      <c r="H639" s="384"/>
      <c r="I639" s="384"/>
      <c r="J639" s="15"/>
      <c r="K639" s="23"/>
      <c r="L639" s="23"/>
      <c r="M639" s="11"/>
      <c r="N639" s="26"/>
      <c r="O639" s="384"/>
      <c r="P639" s="384"/>
      <c r="Q639" s="384"/>
      <c r="R639" s="7"/>
      <c r="S639" s="23"/>
      <c r="T639" s="384"/>
    </row>
    <row r="640" spans="1:20" s="392" customFormat="1" x14ac:dyDescent="0.2">
      <c r="A640" s="384"/>
      <c r="B640" s="7"/>
      <c r="C640" s="7"/>
      <c r="D640" s="7"/>
      <c r="E640" s="10"/>
      <c r="F640" s="384"/>
      <c r="G640" s="384"/>
      <c r="H640" s="384"/>
      <c r="I640" s="384"/>
      <c r="J640" s="15"/>
      <c r="K640" s="23"/>
      <c r="L640" s="23"/>
      <c r="M640" s="11"/>
      <c r="N640" s="26"/>
      <c r="O640" s="384"/>
      <c r="P640" s="384"/>
      <c r="Q640" s="384"/>
      <c r="R640" s="7"/>
      <c r="S640" s="23"/>
      <c r="T640" s="384"/>
    </row>
    <row r="641" spans="1:20" s="392" customFormat="1" x14ac:dyDescent="0.2">
      <c r="A641" s="384"/>
      <c r="B641" s="7"/>
      <c r="C641" s="7"/>
      <c r="D641" s="7"/>
      <c r="E641" s="10"/>
      <c r="F641" s="384"/>
      <c r="G641" s="384"/>
      <c r="H641" s="384"/>
      <c r="I641" s="384"/>
      <c r="J641" s="15"/>
      <c r="K641" s="23"/>
      <c r="L641" s="23"/>
      <c r="M641" s="11"/>
      <c r="N641" s="26"/>
      <c r="O641" s="384"/>
      <c r="P641" s="384"/>
      <c r="Q641" s="384"/>
      <c r="R641" s="7"/>
      <c r="S641" s="23"/>
      <c r="T641" s="384"/>
    </row>
    <row r="642" spans="1:20" s="392" customFormat="1" x14ac:dyDescent="0.2">
      <c r="A642" s="384"/>
      <c r="B642" s="7"/>
      <c r="C642" s="7"/>
      <c r="D642" s="7"/>
      <c r="E642" s="10"/>
      <c r="F642" s="384"/>
      <c r="G642" s="384"/>
      <c r="H642" s="384"/>
      <c r="I642" s="384"/>
      <c r="J642" s="15"/>
      <c r="K642" s="23"/>
      <c r="L642" s="23"/>
      <c r="M642" s="11"/>
      <c r="N642" s="26"/>
      <c r="O642" s="384"/>
      <c r="P642" s="384"/>
      <c r="Q642" s="384"/>
      <c r="R642" s="7"/>
      <c r="S642" s="23"/>
      <c r="T642" s="384"/>
    </row>
    <row r="643" spans="1:20" s="392" customFormat="1" x14ac:dyDescent="0.2">
      <c r="A643" s="384"/>
      <c r="B643" s="7"/>
      <c r="C643" s="7"/>
      <c r="D643" s="7"/>
      <c r="E643" s="10"/>
      <c r="F643" s="384"/>
      <c r="G643" s="384"/>
      <c r="H643" s="384"/>
      <c r="I643" s="384"/>
      <c r="J643" s="15"/>
      <c r="K643" s="23"/>
      <c r="L643" s="23"/>
      <c r="M643" s="11"/>
      <c r="N643" s="26"/>
      <c r="O643" s="384"/>
      <c r="P643" s="384"/>
      <c r="Q643" s="384"/>
      <c r="R643" s="7"/>
      <c r="S643" s="23"/>
      <c r="T643" s="384"/>
    </row>
    <row r="644" spans="1:20" s="392" customFormat="1" x14ac:dyDescent="0.2">
      <c r="A644" s="384"/>
      <c r="B644" s="7"/>
      <c r="C644" s="7"/>
      <c r="D644" s="7"/>
      <c r="E644" s="10"/>
      <c r="F644" s="384"/>
      <c r="G644" s="384"/>
      <c r="H644" s="384"/>
      <c r="I644" s="384"/>
      <c r="J644" s="15"/>
      <c r="K644" s="23"/>
      <c r="L644" s="23"/>
      <c r="M644" s="11"/>
      <c r="N644" s="26"/>
      <c r="O644" s="384"/>
      <c r="P644" s="384"/>
      <c r="Q644" s="384"/>
      <c r="R644" s="7"/>
      <c r="S644" s="23"/>
      <c r="T644" s="384"/>
    </row>
    <row r="645" spans="1:20" s="392" customFormat="1" x14ac:dyDescent="0.2">
      <c r="A645" s="384"/>
      <c r="B645" s="7"/>
      <c r="C645" s="7"/>
      <c r="D645" s="7"/>
      <c r="E645" s="10"/>
      <c r="F645" s="384"/>
      <c r="G645" s="384"/>
      <c r="H645" s="384"/>
      <c r="I645" s="384"/>
      <c r="J645" s="15"/>
      <c r="K645" s="23"/>
      <c r="L645" s="23"/>
      <c r="M645" s="11"/>
      <c r="N645" s="26"/>
      <c r="O645" s="384"/>
      <c r="P645" s="384"/>
      <c r="Q645" s="384"/>
      <c r="R645" s="7"/>
      <c r="S645" s="23"/>
      <c r="T645" s="384"/>
    </row>
    <row r="646" spans="1:20" s="392" customFormat="1" x14ac:dyDescent="0.2">
      <c r="A646" s="384"/>
      <c r="B646" s="7"/>
      <c r="C646" s="7"/>
      <c r="D646" s="7"/>
      <c r="E646" s="10"/>
      <c r="F646" s="384"/>
      <c r="G646" s="384"/>
      <c r="H646" s="384"/>
      <c r="I646" s="384"/>
      <c r="J646" s="15"/>
      <c r="K646" s="23"/>
      <c r="L646" s="23"/>
      <c r="M646" s="11"/>
      <c r="N646" s="26"/>
      <c r="O646" s="384"/>
      <c r="P646" s="384"/>
      <c r="Q646" s="384"/>
      <c r="R646" s="7"/>
      <c r="S646" s="23"/>
      <c r="T646" s="384"/>
    </row>
    <row r="647" spans="1:20" s="392" customFormat="1" x14ac:dyDescent="0.2">
      <c r="A647" s="384"/>
      <c r="B647" s="7"/>
      <c r="C647" s="7"/>
      <c r="D647" s="7"/>
      <c r="E647" s="10"/>
      <c r="F647" s="384"/>
      <c r="G647" s="384"/>
      <c r="H647" s="384"/>
      <c r="I647" s="384"/>
      <c r="J647" s="15"/>
      <c r="K647" s="23"/>
      <c r="L647" s="23"/>
      <c r="M647" s="11"/>
      <c r="N647" s="26"/>
      <c r="O647" s="384"/>
      <c r="P647" s="384"/>
      <c r="Q647" s="384"/>
      <c r="R647" s="7"/>
      <c r="S647" s="23"/>
      <c r="T647" s="384"/>
    </row>
    <row r="648" spans="1:20" s="392" customFormat="1" x14ac:dyDescent="0.2">
      <c r="A648" s="384"/>
      <c r="B648" s="7"/>
      <c r="C648" s="7"/>
      <c r="D648" s="7"/>
      <c r="E648" s="10"/>
      <c r="F648" s="384"/>
      <c r="G648" s="384"/>
      <c r="H648" s="384"/>
      <c r="I648" s="384"/>
      <c r="J648" s="15"/>
      <c r="K648" s="23"/>
      <c r="L648" s="23"/>
      <c r="M648" s="11"/>
      <c r="N648" s="26"/>
      <c r="O648" s="384"/>
      <c r="P648" s="384"/>
      <c r="Q648" s="384"/>
      <c r="R648" s="7"/>
      <c r="S648" s="23"/>
      <c r="T648" s="384"/>
    </row>
    <row r="649" spans="1:20" s="392" customFormat="1" x14ac:dyDescent="0.2">
      <c r="A649" s="384"/>
      <c r="B649" s="7"/>
      <c r="C649" s="7"/>
      <c r="D649" s="7"/>
      <c r="E649" s="10"/>
      <c r="F649" s="384"/>
      <c r="G649" s="384"/>
      <c r="H649" s="384"/>
      <c r="I649" s="384"/>
      <c r="J649" s="15"/>
      <c r="K649" s="23"/>
      <c r="L649" s="23"/>
      <c r="M649" s="11"/>
      <c r="N649" s="26"/>
      <c r="O649" s="384"/>
      <c r="P649" s="384"/>
      <c r="Q649" s="384"/>
      <c r="R649" s="7"/>
      <c r="S649" s="23"/>
      <c r="T649" s="384"/>
    </row>
    <row r="650" spans="1:20" s="392" customFormat="1" x14ac:dyDescent="0.2">
      <c r="A650" s="384"/>
      <c r="B650" s="7"/>
      <c r="C650" s="7"/>
      <c r="D650" s="7"/>
      <c r="E650" s="10"/>
      <c r="F650" s="384"/>
      <c r="G650" s="384"/>
      <c r="H650" s="384"/>
      <c r="I650" s="384"/>
      <c r="J650" s="15"/>
      <c r="K650" s="23"/>
      <c r="L650" s="23"/>
      <c r="M650" s="11"/>
      <c r="N650" s="26"/>
      <c r="O650" s="384"/>
      <c r="P650" s="384"/>
      <c r="Q650" s="384"/>
      <c r="R650" s="7"/>
      <c r="S650" s="23"/>
      <c r="T650" s="384"/>
    </row>
    <row r="651" spans="1:20" s="392" customFormat="1" x14ac:dyDescent="0.2">
      <c r="A651" s="384"/>
      <c r="B651" s="7"/>
      <c r="C651" s="7"/>
      <c r="D651" s="7"/>
      <c r="E651" s="10"/>
      <c r="F651" s="384"/>
      <c r="G651" s="384"/>
      <c r="H651" s="384"/>
      <c r="I651" s="384"/>
      <c r="J651" s="15"/>
      <c r="K651" s="23"/>
      <c r="L651" s="23"/>
      <c r="M651" s="11"/>
      <c r="N651" s="26"/>
      <c r="O651" s="384"/>
      <c r="P651" s="384"/>
      <c r="Q651" s="384"/>
      <c r="R651" s="7"/>
      <c r="S651" s="23"/>
      <c r="T651" s="384"/>
    </row>
    <row r="652" spans="1:20" s="392" customFormat="1" x14ac:dyDescent="0.2">
      <c r="A652" s="384"/>
      <c r="B652" s="7"/>
      <c r="C652" s="7"/>
      <c r="D652" s="7"/>
      <c r="E652" s="10"/>
      <c r="F652" s="384"/>
      <c r="G652" s="384"/>
      <c r="H652" s="384"/>
      <c r="I652" s="384"/>
      <c r="J652" s="15"/>
      <c r="K652" s="23"/>
      <c r="L652" s="23"/>
      <c r="M652" s="11"/>
      <c r="N652" s="26"/>
      <c r="O652" s="384"/>
      <c r="P652" s="384"/>
      <c r="Q652" s="384"/>
      <c r="R652" s="7"/>
      <c r="S652" s="23"/>
      <c r="T652" s="384"/>
    </row>
    <row r="653" spans="1:20" s="392" customFormat="1" x14ac:dyDescent="0.2">
      <c r="A653" s="384"/>
      <c r="B653" s="7"/>
      <c r="C653" s="7"/>
      <c r="D653" s="7"/>
      <c r="E653" s="10"/>
      <c r="F653" s="384"/>
      <c r="G653" s="384"/>
      <c r="H653" s="384"/>
      <c r="I653" s="384"/>
      <c r="J653" s="15"/>
      <c r="K653" s="23"/>
      <c r="L653" s="23"/>
      <c r="M653" s="11"/>
      <c r="N653" s="26"/>
      <c r="O653" s="384"/>
      <c r="P653" s="384"/>
      <c r="Q653" s="384"/>
      <c r="R653" s="7"/>
      <c r="S653" s="23"/>
      <c r="T653" s="384"/>
    </row>
    <row r="654" spans="1:20" s="392" customFormat="1" x14ac:dyDescent="0.2">
      <c r="A654" s="384"/>
      <c r="B654" s="7"/>
      <c r="C654" s="7"/>
      <c r="D654" s="7"/>
      <c r="E654" s="10"/>
      <c r="F654" s="384"/>
      <c r="G654" s="384"/>
      <c r="H654" s="384"/>
      <c r="I654" s="384"/>
      <c r="J654" s="15"/>
      <c r="K654" s="23"/>
      <c r="L654" s="23"/>
      <c r="M654" s="11"/>
      <c r="N654" s="26"/>
      <c r="O654" s="384"/>
      <c r="P654" s="384"/>
      <c r="Q654" s="384"/>
      <c r="R654" s="7"/>
      <c r="S654" s="23"/>
      <c r="T654" s="384"/>
    </row>
    <row r="655" spans="1:20" s="392" customFormat="1" x14ac:dyDescent="0.2">
      <c r="A655" s="384"/>
      <c r="B655" s="7"/>
      <c r="C655" s="7"/>
      <c r="D655" s="7"/>
      <c r="E655" s="10"/>
      <c r="F655" s="384"/>
      <c r="G655" s="384"/>
      <c r="H655" s="384"/>
      <c r="I655" s="384"/>
      <c r="J655" s="15"/>
      <c r="K655" s="23"/>
      <c r="L655" s="23"/>
      <c r="M655" s="11"/>
      <c r="N655" s="26"/>
      <c r="O655" s="384"/>
      <c r="P655" s="384"/>
      <c r="Q655" s="384"/>
      <c r="R655" s="7"/>
      <c r="S655" s="23"/>
      <c r="T655" s="384"/>
    </row>
    <row r="656" spans="1:20" s="392" customFormat="1" x14ac:dyDescent="0.2">
      <c r="A656" s="384"/>
      <c r="B656" s="7"/>
      <c r="C656" s="7"/>
      <c r="D656" s="7"/>
      <c r="E656" s="10"/>
      <c r="F656" s="384"/>
      <c r="G656" s="384"/>
      <c r="H656" s="384"/>
      <c r="I656" s="384"/>
      <c r="J656" s="15"/>
      <c r="K656" s="23"/>
      <c r="L656" s="23"/>
      <c r="M656" s="11"/>
      <c r="N656" s="26"/>
      <c r="O656" s="384"/>
      <c r="P656" s="384"/>
      <c r="Q656" s="384"/>
      <c r="R656" s="7"/>
      <c r="S656" s="23"/>
      <c r="T656" s="384"/>
    </row>
    <row r="657" spans="1:20" s="392" customFormat="1" x14ac:dyDescent="0.2">
      <c r="A657" s="384"/>
      <c r="B657" s="7"/>
      <c r="C657" s="7"/>
      <c r="D657" s="7"/>
      <c r="E657" s="10"/>
      <c r="F657" s="384"/>
      <c r="G657" s="384"/>
      <c r="H657" s="384"/>
      <c r="I657" s="384"/>
      <c r="J657" s="15"/>
      <c r="K657" s="23"/>
      <c r="L657" s="23"/>
      <c r="M657" s="11"/>
      <c r="N657" s="26"/>
      <c r="O657" s="384"/>
      <c r="P657" s="384"/>
      <c r="Q657" s="384"/>
      <c r="R657" s="7"/>
      <c r="S657" s="23"/>
      <c r="T657" s="384"/>
    </row>
    <row r="658" spans="1:20" s="392" customFormat="1" x14ac:dyDescent="0.2">
      <c r="A658" s="384"/>
      <c r="B658" s="7"/>
      <c r="C658" s="7"/>
      <c r="D658" s="7"/>
      <c r="E658" s="10"/>
      <c r="F658" s="384"/>
      <c r="G658" s="384"/>
      <c r="H658" s="384"/>
      <c r="I658" s="384"/>
      <c r="J658" s="15"/>
      <c r="K658" s="23"/>
      <c r="L658" s="23"/>
      <c r="M658" s="11"/>
      <c r="N658" s="26"/>
      <c r="O658" s="384"/>
      <c r="P658" s="384"/>
      <c r="Q658" s="384"/>
      <c r="R658" s="7"/>
      <c r="S658" s="23"/>
      <c r="T658" s="384"/>
    </row>
    <row r="659" spans="1:20" s="392" customFormat="1" x14ac:dyDescent="0.2">
      <c r="A659" s="384"/>
      <c r="B659" s="7"/>
      <c r="C659" s="7"/>
      <c r="D659" s="7"/>
      <c r="E659" s="10"/>
      <c r="F659" s="384"/>
      <c r="G659" s="384"/>
      <c r="H659" s="384"/>
      <c r="I659" s="384"/>
      <c r="J659" s="15"/>
      <c r="K659" s="23"/>
      <c r="L659" s="23"/>
      <c r="M659" s="11"/>
      <c r="N659" s="26"/>
      <c r="O659" s="384"/>
      <c r="P659" s="384"/>
      <c r="Q659" s="384"/>
      <c r="R659" s="7"/>
      <c r="S659" s="23"/>
      <c r="T659" s="384"/>
    </row>
    <row r="660" spans="1:20" s="392" customFormat="1" x14ac:dyDescent="0.2">
      <c r="A660" s="384"/>
      <c r="B660" s="7"/>
      <c r="C660" s="7"/>
      <c r="D660" s="7"/>
      <c r="E660" s="10"/>
      <c r="F660" s="384"/>
      <c r="G660" s="384"/>
      <c r="H660" s="384"/>
      <c r="I660" s="384"/>
      <c r="J660" s="15"/>
      <c r="K660" s="23"/>
      <c r="L660" s="23"/>
      <c r="M660" s="11"/>
      <c r="N660" s="26"/>
      <c r="O660" s="384"/>
      <c r="P660" s="384"/>
      <c r="Q660" s="384"/>
      <c r="R660" s="7"/>
      <c r="S660" s="23"/>
      <c r="T660" s="384"/>
    </row>
    <row r="661" spans="1:20" s="392" customFormat="1" x14ac:dyDescent="0.2">
      <c r="A661" s="384"/>
      <c r="B661" s="7"/>
      <c r="C661" s="7"/>
      <c r="D661" s="7"/>
      <c r="E661" s="10"/>
      <c r="F661" s="384"/>
      <c r="G661" s="384"/>
      <c r="H661" s="384"/>
      <c r="I661" s="384"/>
      <c r="J661" s="15"/>
      <c r="K661" s="23"/>
      <c r="L661" s="23"/>
      <c r="M661" s="11"/>
      <c r="N661" s="26"/>
      <c r="O661" s="384"/>
      <c r="P661" s="384"/>
      <c r="Q661" s="384"/>
      <c r="R661" s="7"/>
      <c r="S661" s="23"/>
      <c r="T661" s="384"/>
    </row>
    <row r="662" spans="1:20" s="392" customFormat="1" x14ac:dyDescent="0.2">
      <c r="A662" s="384"/>
      <c r="B662" s="7"/>
      <c r="C662" s="7"/>
      <c r="D662" s="7"/>
      <c r="E662" s="10"/>
      <c r="F662" s="384"/>
      <c r="G662" s="384"/>
      <c r="H662" s="384"/>
      <c r="I662" s="384"/>
      <c r="J662" s="15"/>
      <c r="K662" s="23"/>
      <c r="L662" s="23"/>
      <c r="M662" s="11"/>
      <c r="N662" s="26"/>
      <c r="O662" s="384"/>
      <c r="P662" s="384"/>
      <c r="Q662" s="384"/>
      <c r="R662" s="7"/>
      <c r="S662" s="23"/>
      <c r="T662" s="384"/>
    </row>
    <row r="663" spans="1:20" s="392" customFormat="1" x14ac:dyDescent="0.2">
      <c r="A663" s="384"/>
      <c r="B663" s="7"/>
      <c r="C663" s="7"/>
      <c r="D663" s="7"/>
      <c r="E663" s="10"/>
      <c r="F663" s="384"/>
      <c r="G663" s="384"/>
      <c r="H663" s="384"/>
      <c r="I663" s="384"/>
      <c r="J663" s="15"/>
      <c r="K663" s="23"/>
      <c r="L663" s="23"/>
      <c r="M663" s="11"/>
      <c r="N663" s="26"/>
      <c r="O663" s="384"/>
      <c r="P663" s="384"/>
      <c r="Q663" s="384"/>
      <c r="R663" s="7"/>
      <c r="S663" s="23"/>
      <c r="T663" s="384"/>
    </row>
    <row r="664" spans="1:20" s="392" customFormat="1" x14ac:dyDescent="0.2">
      <c r="A664" s="384"/>
      <c r="B664" s="7"/>
      <c r="C664" s="7"/>
      <c r="D664" s="7"/>
      <c r="E664" s="10"/>
      <c r="F664" s="384"/>
      <c r="G664" s="384"/>
      <c r="H664" s="384"/>
      <c r="I664" s="384"/>
      <c r="J664" s="15"/>
      <c r="K664" s="23"/>
      <c r="L664" s="23"/>
      <c r="M664" s="11"/>
      <c r="N664" s="26"/>
      <c r="O664" s="384"/>
      <c r="P664" s="384"/>
      <c r="Q664" s="384"/>
      <c r="R664" s="7"/>
      <c r="S664" s="23"/>
      <c r="T664" s="384"/>
    </row>
    <row r="665" spans="1:20" s="392" customFormat="1" x14ac:dyDescent="0.2">
      <c r="A665" s="384"/>
      <c r="B665" s="7"/>
      <c r="C665" s="7"/>
      <c r="D665" s="7"/>
      <c r="E665" s="10"/>
      <c r="F665" s="384"/>
      <c r="G665" s="384"/>
      <c r="H665" s="384"/>
      <c r="I665" s="384"/>
      <c r="J665" s="15"/>
      <c r="K665" s="23"/>
      <c r="L665" s="23"/>
      <c r="M665" s="11"/>
      <c r="N665" s="26"/>
      <c r="O665" s="384"/>
      <c r="P665" s="384"/>
      <c r="Q665" s="384"/>
      <c r="R665" s="7"/>
      <c r="S665" s="23"/>
      <c r="T665" s="384"/>
    </row>
    <row r="666" spans="1:20" s="392" customFormat="1" x14ac:dyDescent="0.2">
      <c r="A666" s="384"/>
      <c r="B666" s="7"/>
      <c r="C666" s="7"/>
      <c r="D666" s="7"/>
      <c r="E666" s="10"/>
      <c r="F666" s="384"/>
      <c r="G666" s="384"/>
      <c r="H666" s="384"/>
      <c r="I666" s="384"/>
      <c r="J666" s="15"/>
      <c r="K666" s="23"/>
      <c r="L666" s="23"/>
      <c r="M666" s="11"/>
      <c r="N666" s="26"/>
      <c r="O666" s="384"/>
      <c r="P666" s="384"/>
      <c r="Q666" s="384"/>
      <c r="R666" s="7"/>
      <c r="S666" s="23"/>
      <c r="T666" s="384"/>
    </row>
    <row r="667" spans="1:20" s="392" customFormat="1" x14ac:dyDescent="0.2">
      <c r="A667" s="384"/>
      <c r="B667" s="7"/>
      <c r="C667" s="7"/>
      <c r="D667" s="7"/>
      <c r="E667" s="10"/>
      <c r="F667" s="384"/>
      <c r="G667" s="384"/>
      <c r="H667" s="384"/>
      <c r="I667" s="384"/>
      <c r="J667" s="15"/>
      <c r="K667" s="23"/>
      <c r="L667" s="23"/>
      <c r="M667" s="11"/>
      <c r="N667" s="26"/>
      <c r="O667" s="384"/>
      <c r="P667" s="384"/>
      <c r="Q667" s="384"/>
      <c r="R667" s="7"/>
      <c r="S667" s="23"/>
      <c r="T667" s="384"/>
    </row>
    <row r="668" spans="1:20" s="392" customFormat="1" x14ac:dyDescent="0.2">
      <c r="A668" s="384"/>
      <c r="B668" s="7"/>
      <c r="C668" s="7"/>
      <c r="D668" s="7"/>
      <c r="E668" s="10"/>
      <c r="F668" s="384"/>
      <c r="G668" s="384"/>
      <c r="H668" s="384"/>
      <c r="I668" s="384"/>
      <c r="J668" s="15"/>
      <c r="K668" s="23"/>
      <c r="L668" s="23"/>
      <c r="M668" s="11"/>
      <c r="N668" s="26"/>
      <c r="O668" s="384"/>
      <c r="P668" s="384"/>
      <c r="Q668" s="384"/>
      <c r="R668" s="7"/>
      <c r="S668" s="23"/>
      <c r="T668" s="384"/>
    </row>
    <row r="669" spans="1:20" s="392" customFormat="1" x14ac:dyDescent="0.2">
      <c r="A669" s="384"/>
      <c r="B669" s="7"/>
      <c r="C669" s="7"/>
      <c r="D669" s="7"/>
      <c r="E669" s="10"/>
      <c r="F669" s="384"/>
      <c r="G669" s="384"/>
      <c r="H669" s="384"/>
      <c r="I669" s="384"/>
      <c r="J669" s="15"/>
      <c r="K669" s="23"/>
      <c r="L669" s="23"/>
      <c r="M669" s="11"/>
      <c r="N669" s="26"/>
      <c r="O669" s="384"/>
      <c r="P669" s="384"/>
      <c r="Q669" s="384"/>
      <c r="R669" s="7"/>
      <c r="S669" s="23"/>
      <c r="T669" s="384"/>
    </row>
    <row r="670" spans="1:20" s="392" customFormat="1" x14ac:dyDescent="0.2">
      <c r="A670" s="384"/>
      <c r="B670" s="7"/>
      <c r="C670" s="7"/>
      <c r="D670" s="7"/>
      <c r="E670" s="10"/>
      <c r="F670" s="384"/>
      <c r="G670" s="384"/>
      <c r="H670" s="384"/>
      <c r="I670" s="384"/>
      <c r="J670" s="15"/>
      <c r="K670" s="23"/>
      <c r="L670" s="23"/>
      <c r="M670" s="11"/>
      <c r="N670" s="26"/>
      <c r="O670" s="384"/>
      <c r="P670" s="384"/>
      <c r="Q670" s="384"/>
      <c r="R670" s="7"/>
      <c r="S670" s="23"/>
      <c r="T670" s="384"/>
    </row>
    <row r="671" spans="1:20" s="392" customFormat="1" x14ac:dyDescent="0.2">
      <c r="A671" s="384"/>
      <c r="B671" s="7"/>
      <c r="C671" s="7"/>
      <c r="D671" s="7"/>
      <c r="E671" s="10"/>
      <c r="F671" s="384"/>
      <c r="G671" s="384"/>
      <c r="H671" s="384"/>
      <c r="I671" s="384"/>
      <c r="J671" s="15"/>
      <c r="K671" s="23"/>
      <c r="L671" s="23"/>
      <c r="M671" s="11"/>
      <c r="N671" s="26"/>
      <c r="O671" s="384"/>
      <c r="P671" s="384"/>
      <c r="Q671" s="384"/>
      <c r="R671" s="7"/>
      <c r="S671" s="23"/>
      <c r="T671" s="384"/>
    </row>
    <row r="672" spans="1:20" s="392" customFormat="1" x14ac:dyDescent="0.2">
      <c r="A672" s="384"/>
      <c r="B672" s="7"/>
      <c r="C672" s="7"/>
      <c r="D672" s="7"/>
      <c r="E672" s="10"/>
      <c r="F672" s="384"/>
      <c r="G672" s="384"/>
      <c r="H672" s="384"/>
      <c r="I672" s="384"/>
      <c r="J672" s="15"/>
      <c r="K672" s="23"/>
      <c r="L672" s="23"/>
      <c r="M672" s="11"/>
      <c r="N672" s="26"/>
      <c r="O672" s="384"/>
      <c r="P672" s="384"/>
      <c r="Q672" s="384"/>
      <c r="R672" s="7"/>
      <c r="S672" s="23"/>
      <c r="T672" s="384"/>
    </row>
    <row r="673" spans="1:20" s="392" customFormat="1" x14ac:dyDescent="0.2">
      <c r="A673" s="384"/>
      <c r="B673" s="7"/>
      <c r="C673" s="7"/>
      <c r="D673" s="7"/>
      <c r="E673" s="10"/>
      <c r="F673" s="384"/>
      <c r="G673" s="384"/>
      <c r="H673" s="384"/>
      <c r="I673" s="384"/>
      <c r="J673" s="15"/>
      <c r="K673" s="23"/>
      <c r="L673" s="23"/>
      <c r="M673" s="11"/>
      <c r="N673" s="26"/>
      <c r="O673" s="384"/>
      <c r="P673" s="384"/>
      <c r="Q673" s="384"/>
      <c r="R673" s="7"/>
      <c r="S673" s="23"/>
      <c r="T673" s="384"/>
    </row>
    <row r="674" spans="1:20" s="392" customFormat="1" x14ac:dyDescent="0.2">
      <c r="A674" s="384"/>
      <c r="B674" s="7"/>
      <c r="C674" s="7"/>
      <c r="D674" s="7"/>
      <c r="E674" s="10"/>
      <c r="F674" s="384"/>
      <c r="G674" s="384"/>
      <c r="H674" s="384"/>
      <c r="I674" s="384"/>
      <c r="J674" s="15"/>
      <c r="K674" s="23"/>
      <c r="L674" s="23"/>
      <c r="M674" s="11"/>
      <c r="N674" s="26"/>
      <c r="O674" s="384"/>
      <c r="P674" s="384"/>
      <c r="Q674" s="384"/>
      <c r="R674" s="7"/>
      <c r="S674" s="23"/>
      <c r="T674" s="384"/>
    </row>
    <row r="675" spans="1:20" s="392" customFormat="1" x14ac:dyDescent="0.2">
      <c r="A675" s="384"/>
      <c r="B675" s="7"/>
      <c r="C675" s="7"/>
      <c r="D675" s="7"/>
      <c r="E675" s="10"/>
      <c r="F675" s="384"/>
      <c r="G675" s="384"/>
      <c r="H675" s="384"/>
      <c r="I675" s="384"/>
      <c r="J675" s="15"/>
      <c r="K675" s="23"/>
      <c r="L675" s="23"/>
      <c r="M675" s="11"/>
      <c r="N675" s="26"/>
      <c r="O675" s="384"/>
      <c r="P675" s="384"/>
      <c r="Q675" s="384"/>
      <c r="R675" s="7"/>
      <c r="S675" s="23"/>
      <c r="T675" s="384"/>
    </row>
    <row r="676" spans="1:20" s="392" customFormat="1" x14ac:dyDescent="0.2">
      <c r="A676" s="384"/>
      <c r="B676" s="7"/>
      <c r="C676" s="7"/>
      <c r="D676" s="7"/>
      <c r="E676" s="10"/>
      <c r="F676" s="384"/>
      <c r="G676" s="384"/>
      <c r="H676" s="384"/>
      <c r="I676" s="384"/>
      <c r="J676" s="15"/>
      <c r="K676" s="23"/>
      <c r="L676" s="23"/>
      <c r="M676" s="11"/>
      <c r="N676" s="26"/>
      <c r="O676" s="384"/>
      <c r="P676" s="384"/>
      <c r="Q676" s="384"/>
      <c r="R676" s="7"/>
      <c r="S676" s="23"/>
      <c r="T676" s="384"/>
    </row>
    <row r="677" spans="1:20" s="392" customFormat="1" x14ac:dyDescent="0.2">
      <c r="A677" s="384"/>
      <c r="B677" s="7"/>
      <c r="C677" s="7"/>
      <c r="D677" s="7"/>
      <c r="E677" s="10"/>
      <c r="F677" s="384"/>
      <c r="G677" s="384"/>
      <c r="H677" s="384"/>
      <c r="I677" s="384"/>
      <c r="J677" s="15"/>
      <c r="K677" s="23"/>
      <c r="L677" s="23"/>
      <c r="M677" s="11"/>
      <c r="N677" s="26"/>
      <c r="O677" s="384"/>
      <c r="P677" s="384"/>
      <c r="Q677" s="384"/>
      <c r="R677" s="7"/>
      <c r="S677" s="23"/>
      <c r="T677" s="384"/>
    </row>
    <row r="678" spans="1:20" s="392" customFormat="1" x14ac:dyDescent="0.2">
      <c r="A678" s="384"/>
      <c r="B678" s="7"/>
      <c r="C678" s="7"/>
      <c r="D678" s="7"/>
      <c r="E678" s="10"/>
      <c r="F678" s="384"/>
      <c r="G678" s="384"/>
      <c r="H678" s="384"/>
      <c r="I678" s="384"/>
      <c r="J678" s="15"/>
      <c r="K678" s="23"/>
      <c r="L678" s="23"/>
      <c r="M678" s="11"/>
      <c r="N678" s="26"/>
      <c r="O678" s="384"/>
      <c r="P678" s="384"/>
      <c r="Q678" s="384"/>
      <c r="R678" s="7"/>
      <c r="S678" s="23"/>
      <c r="T678" s="384"/>
    </row>
    <row r="679" spans="1:20" s="392" customFormat="1" x14ac:dyDescent="0.2">
      <c r="A679" s="384"/>
      <c r="B679" s="7"/>
      <c r="C679" s="7"/>
      <c r="D679" s="7"/>
      <c r="E679" s="10"/>
      <c r="F679" s="384"/>
      <c r="G679" s="384"/>
      <c r="H679" s="384"/>
      <c r="I679" s="384"/>
      <c r="J679" s="15"/>
      <c r="K679" s="23"/>
      <c r="L679" s="23"/>
      <c r="M679" s="11"/>
      <c r="N679" s="26"/>
      <c r="O679" s="384"/>
      <c r="P679" s="384"/>
      <c r="Q679" s="384"/>
      <c r="R679" s="7"/>
      <c r="S679" s="23"/>
      <c r="T679" s="384"/>
    </row>
    <row r="680" spans="1:20" s="392" customFormat="1" x14ac:dyDescent="0.2">
      <c r="A680" s="384"/>
      <c r="B680" s="7"/>
      <c r="C680" s="7"/>
      <c r="D680" s="7"/>
      <c r="E680" s="10"/>
      <c r="F680" s="384"/>
      <c r="G680" s="384"/>
      <c r="H680" s="384"/>
      <c r="I680" s="384"/>
      <c r="J680" s="15"/>
      <c r="K680" s="23"/>
      <c r="L680" s="23"/>
      <c r="M680" s="11"/>
      <c r="N680" s="26"/>
      <c r="O680" s="384"/>
      <c r="P680" s="384"/>
      <c r="Q680" s="384"/>
      <c r="R680" s="7"/>
      <c r="S680" s="23"/>
      <c r="T680" s="384"/>
    </row>
    <row r="681" spans="1:20" s="392" customFormat="1" x14ac:dyDescent="0.2">
      <c r="A681" s="384"/>
      <c r="B681" s="7"/>
      <c r="C681" s="7"/>
      <c r="D681" s="7"/>
      <c r="E681" s="10"/>
      <c r="F681" s="384"/>
      <c r="G681" s="384"/>
      <c r="H681" s="384"/>
      <c r="I681" s="384"/>
      <c r="J681" s="15"/>
      <c r="K681" s="23"/>
      <c r="L681" s="23"/>
      <c r="M681" s="11"/>
      <c r="N681" s="26"/>
      <c r="O681" s="384"/>
      <c r="P681" s="384"/>
      <c r="Q681" s="384"/>
      <c r="R681" s="7"/>
      <c r="S681" s="23"/>
      <c r="T681" s="384"/>
    </row>
    <row r="682" spans="1:20" s="392" customFormat="1" x14ac:dyDescent="0.2">
      <c r="A682" s="384"/>
      <c r="B682" s="7"/>
      <c r="C682" s="7"/>
      <c r="D682" s="7"/>
      <c r="E682" s="10"/>
      <c r="F682" s="384"/>
      <c r="G682" s="384"/>
      <c r="H682" s="384"/>
      <c r="I682" s="384"/>
      <c r="J682" s="15"/>
      <c r="K682" s="23"/>
      <c r="L682" s="23"/>
      <c r="M682" s="11"/>
      <c r="N682" s="26"/>
      <c r="O682" s="384"/>
      <c r="P682" s="384"/>
      <c r="Q682" s="384"/>
      <c r="R682" s="7"/>
      <c r="S682" s="23"/>
      <c r="T682" s="384"/>
    </row>
    <row r="683" spans="1:20" s="392" customFormat="1" x14ac:dyDescent="0.2">
      <c r="A683" s="384"/>
      <c r="B683" s="7"/>
      <c r="C683" s="7"/>
      <c r="D683" s="7"/>
      <c r="E683" s="10"/>
      <c r="F683" s="384"/>
      <c r="G683" s="384"/>
      <c r="H683" s="384"/>
      <c r="I683" s="384"/>
      <c r="J683" s="15"/>
      <c r="K683" s="23"/>
      <c r="L683" s="23"/>
      <c r="M683" s="11"/>
      <c r="N683" s="26"/>
      <c r="O683" s="384"/>
      <c r="P683" s="384"/>
      <c r="Q683" s="384"/>
      <c r="R683" s="7"/>
      <c r="S683" s="23"/>
      <c r="T683" s="384"/>
    </row>
    <row r="684" spans="1:20" s="392" customFormat="1" x14ac:dyDescent="0.2">
      <c r="A684" s="384"/>
      <c r="B684" s="7"/>
      <c r="C684" s="7"/>
      <c r="D684" s="7"/>
      <c r="E684" s="10"/>
      <c r="F684" s="384"/>
      <c r="G684" s="384"/>
      <c r="H684" s="384"/>
      <c r="I684" s="384"/>
      <c r="J684" s="15"/>
      <c r="K684" s="23"/>
      <c r="L684" s="23"/>
      <c r="M684" s="11"/>
      <c r="N684" s="26"/>
      <c r="O684" s="384"/>
      <c r="P684" s="384"/>
      <c r="Q684" s="384"/>
      <c r="R684" s="7"/>
      <c r="S684" s="23"/>
      <c r="T684" s="384"/>
    </row>
    <row r="685" spans="1:20" s="392" customFormat="1" x14ac:dyDescent="0.2">
      <c r="A685" s="384"/>
      <c r="B685" s="7"/>
      <c r="C685" s="7"/>
      <c r="D685" s="7"/>
      <c r="E685" s="10"/>
      <c r="F685" s="384"/>
      <c r="G685" s="384"/>
      <c r="H685" s="384"/>
      <c r="I685" s="384"/>
      <c r="J685" s="15"/>
      <c r="K685" s="23"/>
      <c r="L685" s="23"/>
      <c r="M685" s="11"/>
      <c r="N685" s="26"/>
      <c r="O685" s="384"/>
      <c r="P685" s="384"/>
      <c r="Q685" s="384"/>
      <c r="R685" s="7"/>
      <c r="S685" s="23"/>
      <c r="T685" s="384"/>
    </row>
    <row r="686" spans="1:20" s="392" customFormat="1" x14ac:dyDescent="0.2">
      <c r="A686" s="384"/>
      <c r="B686" s="7"/>
      <c r="C686" s="7"/>
      <c r="D686" s="7"/>
      <c r="E686" s="10"/>
      <c r="F686" s="384"/>
      <c r="G686" s="384"/>
      <c r="H686" s="384"/>
      <c r="I686" s="384"/>
      <c r="J686" s="15"/>
      <c r="K686" s="23"/>
      <c r="L686" s="23"/>
      <c r="M686" s="11"/>
      <c r="N686" s="26"/>
      <c r="O686" s="384"/>
      <c r="P686" s="384"/>
      <c r="Q686" s="384"/>
      <c r="R686" s="7"/>
      <c r="S686" s="23"/>
      <c r="T686" s="384"/>
    </row>
    <row r="687" spans="1:20" s="392" customFormat="1" x14ac:dyDescent="0.2">
      <c r="A687" s="384"/>
      <c r="B687" s="7"/>
      <c r="C687" s="7"/>
      <c r="D687" s="7"/>
      <c r="E687" s="10"/>
      <c r="F687" s="384"/>
      <c r="G687" s="384"/>
      <c r="H687" s="384"/>
      <c r="I687" s="384"/>
      <c r="J687" s="15"/>
      <c r="K687" s="23"/>
      <c r="L687" s="23"/>
      <c r="M687" s="11"/>
      <c r="N687" s="26"/>
      <c r="O687" s="384"/>
      <c r="P687" s="384"/>
      <c r="Q687" s="384"/>
      <c r="R687" s="7"/>
      <c r="S687" s="23"/>
      <c r="T687" s="384"/>
    </row>
    <row r="688" spans="1:20" s="392" customFormat="1" x14ac:dyDescent="0.2">
      <c r="A688" s="384"/>
      <c r="B688" s="7"/>
      <c r="C688" s="7"/>
      <c r="D688" s="7"/>
      <c r="E688" s="10"/>
      <c r="F688" s="384"/>
      <c r="G688" s="384"/>
      <c r="H688" s="384"/>
      <c r="I688" s="384"/>
      <c r="J688" s="15"/>
      <c r="K688" s="23"/>
      <c r="L688" s="23"/>
      <c r="M688" s="11"/>
      <c r="N688" s="26"/>
      <c r="O688" s="384"/>
      <c r="P688" s="384"/>
      <c r="Q688" s="384"/>
      <c r="R688" s="7"/>
      <c r="S688" s="23"/>
      <c r="T688" s="384"/>
    </row>
    <row r="689" spans="1:20" s="392" customFormat="1" x14ac:dyDescent="0.2">
      <c r="A689" s="384"/>
      <c r="B689" s="7"/>
      <c r="C689" s="7"/>
      <c r="D689" s="7"/>
      <c r="E689" s="10"/>
      <c r="F689" s="384"/>
      <c r="G689" s="384"/>
      <c r="H689" s="384"/>
      <c r="I689" s="384"/>
      <c r="J689" s="15"/>
      <c r="K689" s="23"/>
      <c r="L689" s="23"/>
      <c r="M689" s="11"/>
      <c r="N689" s="26"/>
      <c r="O689" s="384"/>
      <c r="P689" s="384"/>
      <c r="Q689" s="384"/>
      <c r="R689" s="7"/>
      <c r="S689" s="23"/>
      <c r="T689" s="384"/>
    </row>
    <row r="690" spans="1:20" s="392" customFormat="1" x14ac:dyDescent="0.2">
      <c r="A690" s="384"/>
      <c r="B690" s="7"/>
      <c r="C690" s="7"/>
      <c r="D690" s="7"/>
      <c r="E690" s="10"/>
      <c r="F690" s="384"/>
      <c r="G690" s="384"/>
      <c r="H690" s="384"/>
      <c r="I690" s="384"/>
      <c r="J690" s="15"/>
      <c r="K690" s="23"/>
      <c r="L690" s="23"/>
      <c r="M690" s="11"/>
      <c r="N690" s="26"/>
      <c r="O690" s="384"/>
      <c r="P690" s="384"/>
      <c r="Q690" s="384"/>
      <c r="R690" s="7"/>
      <c r="S690" s="23"/>
      <c r="T690" s="384"/>
    </row>
    <row r="691" spans="1:20" s="392" customFormat="1" x14ac:dyDescent="0.2">
      <c r="A691" s="384"/>
      <c r="B691" s="7"/>
      <c r="C691" s="7"/>
      <c r="D691" s="7"/>
      <c r="E691" s="10"/>
      <c r="F691" s="384"/>
      <c r="G691" s="384"/>
      <c r="H691" s="384"/>
      <c r="I691" s="384"/>
      <c r="J691" s="15"/>
      <c r="K691" s="23"/>
      <c r="L691" s="23"/>
      <c r="M691" s="11"/>
      <c r="N691" s="26"/>
      <c r="O691" s="384"/>
      <c r="P691" s="384"/>
      <c r="Q691" s="384"/>
      <c r="R691" s="7"/>
      <c r="S691" s="23"/>
      <c r="T691" s="384"/>
    </row>
    <row r="692" spans="1:20" s="392" customFormat="1" x14ac:dyDescent="0.2">
      <c r="A692" s="384"/>
      <c r="B692" s="7"/>
      <c r="C692" s="7"/>
      <c r="D692" s="7"/>
      <c r="E692" s="10"/>
      <c r="F692" s="384"/>
      <c r="G692" s="384"/>
      <c r="H692" s="384"/>
      <c r="I692" s="384"/>
      <c r="J692" s="15"/>
      <c r="K692" s="23"/>
      <c r="L692" s="23"/>
      <c r="M692" s="11"/>
      <c r="N692" s="26"/>
      <c r="O692" s="384"/>
      <c r="P692" s="384"/>
      <c r="Q692" s="384"/>
      <c r="R692" s="7"/>
      <c r="S692" s="23"/>
      <c r="T692" s="384"/>
    </row>
    <row r="693" spans="1:20" s="392" customFormat="1" x14ac:dyDescent="0.2">
      <c r="A693" s="384"/>
      <c r="B693" s="7"/>
      <c r="C693" s="7"/>
      <c r="D693" s="7"/>
      <c r="E693" s="10"/>
      <c r="F693" s="384"/>
      <c r="G693" s="384"/>
      <c r="H693" s="384"/>
      <c r="I693" s="384"/>
      <c r="J693" s="15"/>
      <c r="K693" s="23"/>
      <c r="L693" s="23"/>
      <c r="M693" s="11"/>
      <c r="N693" s="26"/>
      <c r="O693" s="384"/>
      <c r="P693" s="384"/>
      <c r="Q693" s="384"/>
      <c r="R693" s="7"/>
      <c r="S693" s="23"/>
      <c r="T693" s="384"/>
    </row>
    <row r="694" spans="1:20" s="392" customFormat="1" x14ac:dyDescent="0.2">
      <c r="A694" s="384"/>
      <c r="B694" s="7"/>
      <c r="C694" s="7"/>
      <c r="D694" s="7"/>
      <c r="E694" s="10"/>
      <c r="F694" s="384"/>
      <c r="G694" s="384"/>
      <c r="H694" s="384"/>
      <c r="I694" s="384"/>
      <c r="J694" s="15"/>
      <c r="K694" s="23"/>
      <c r="L694" s="23"/>
      <c r="M694" s="11"/>
      <c r="N694" s="26"/>
      <c r="O694" s="384"/>
      <c r="P694" s="384"/>
      <c r="Q694" s="384"/>
      <c r="R694" s="7"/>
      <c r="S694" s="23"/>
      <c r="T694" s="384"/>
    </row>
    <row r="695" spans="1:20" s="392" customFormat="1" x14ac:dyDescent="0.2">
      <c r="A695" s="384"/>
      <c r="B695" s="7"/>
      <c r="C695" s="7"/>
      <c r="D695" s="7"/>
      <c r="E695" s="10"/>
      <c r="F695" s="384"/>
      <c r="G695" s="384"/>
      <c r="H695" s="384"/>
      <c r="I695" s="384"/>
      <c r="J695" s="15"/>
      <c r="K695" s="23"/>
      <c r="L695" s="23"/>
      <c r="M695" s="11"/>
      <c r="N695" s="26"/>
      <c r="O695" s="384"/>
      <c r="P695" s="384"/>
      <c r="Q695" s="384"/>
      <c r="R695" s="7"/>
      <c r="S695" s="23"/>
      <c r="T695" s="384"/>
    </row>
    <row r="696" spans="1:20" s="392" customFormat="1" x14ac:dyDescent="0.2">
      <c r="A696" s="384"/>
      <c r="B696" s="7"/>
      <c r="C696" s="7"/>
      <c r="D696" s="7"/>
      <c r="E696" s="10"/>
      <c r="F696" s="384"/>
      <c r="G696" s="384"/>
      <c r="H696" s="384"/>
      <c r="I696" s="384"/>
      <c r="J696" s="15"/>
      <c r="K696" s="23"/>
      <c r="L696" s="23"/>
      <c r="M696" s="11"/>
      <c r="N696" s="26"/>
      <c r="O696" s="384"/>
      <c r="P696" s="384"/>
      <c r="Q696" s="384"/>
      <c r="R696" s="7"/>
      <c r="S696" s="23"/>
      <c r="T696" s="384"/>
    </row>
    <row r="697" spans="1:20" s="392" customFormat="1" x14ac:dyDescent="0.2">
      <c r="A697" s="384"/>
      <c r="B697" s="7"/>
      <c r="C697" s="7"/>
      <c r="D697" s="7"/>
      <c r="E697" s="10"/>
      <c r="F697" s="384"/>
      <c r="G697" s="384"/>
      <c r="H697" s="384"/>
      <c r="I697" s="384"/>
      <c r="J697" s="15"/>
      <c r="K697" s="23"/>
      <c r="L697" s="23"/>
      <c r="M697" s="11"/>
      <c r="N697" s="26"/>
      <c r="O697" s="384"/>
      <c r="P697" s="384"/>
      <c r="Q697" s="384"/>
      <c r="R697" s="7"/>
      <c r="S697" s="23"/>
      <c r="T697" s="384"/>
    </row>
    <row r="698" spans="1:20" s="392" customFormat="1" x14ac:dyDescent="0.2">
      <c r="A698" s="384"/>
      <c r="B698" s="7"/>
      <c r="C698" s="7"/>
      <c r="D698" s="7"/>
      <c r="E698" s="10"/>
      <c r="F698" s="384"/>
      <c r="G698" s="384"/>
      <c r="H698" s="384"/>
      <c r="I698" s="384"/>
      <c r="J698" s="15"/>
      <c r="K698" s="23"/>
      <c r="L698" s="23"/>
      <c r="M698" s="11"/>
      <c r="N698" s="26"/>
      <c r="O698" s="384"/>
      <c r="P698" s="384"/>
      <c r="Q698" s="384"/>
      <c r="R698" s="7"/>
      <c r="S698" s="23"/>
      <c r="T698" s="384"/>
    </row>
    <row r="699" spans="1:20" s="392" customFormat="1" x14ac:dyDescent="0.2">
      <c r="A699" s="384"/>
      <c r="B699" s="7"/>
      <c r="C699" s="7"/>
      <c r="D699" s="7"/>
      <c r="E699" s="10"/>
      <c r="F699" s="384"/>
      <c r="G699" s="384"/>
      <c r="H699" s="384"/>
      <c r="I699" s="384"/>
      <c r="J699" s="15"/>
      <c r="K699" s="23"/>
      <c r="L699" s="23"/>
      <c r="M699" s="11"/>
      <c r="N699" s="26"/>
      <c r="O699" s="384"/>
      <c r="P699" s="384"/>
      <c r="Q699" s="384"/>
      <c r="R699" s="7"/>
      <c r="S699" s="23"/>
      <c r="T699" s="384"/>
    </row>
    <row r="700" spans="1:20" s="392" customFormat="1" x14ac:dyDescent="0.2">
      <c r="A700" s="384"/>
      <c r="B700" s="7"/>
      <c r="C700" s="7"/>
      <c r="D700" s="7"/>
      <c r="E700" s="10"/>
      <c r="F700" s="384"/>
      <c r="G700" s="384"/>
      <c r="H700" s="384"/>
      <c r="I700" s="384"/>
      <c r="J700" s="15"/>
      <c r="K700" s="23"/>
      <c r="L700" s="23"/>
      <c r="M700" s="11"/>
      <c r="N700" s="26"/>
      <c r="O700" s="384"/>
      <c r="P700" s="384"/>
      <c r="Q700" s="384"/>
      <c r="R700" s="7"/>
      <c r="S700" s="23"/>
      <c r="T700" s="384"/>
    </row>
    <row r="701" spans="1:20" s="392" customFormat="1" x14ac:dyDescent="0.2">
      <c r="A701" s="384"/>
      <c r="B701" s="7"/>
      <c r="C701" s="7"/>
      <c r="D701" s="7"/>
      <c r="E701" s="10"/>
      <c r="F701" s="384"/>
      <c r="G701" s="384"/>
      <c r="H701" s="384"/>
      <c r="I701" s="384"/>
      <c r="J701" s="15"/>
      <c r="K701" s="23"/>
      <c r="L701" s="23"/>
      <c r="M701" s="11"/>
      <c r="N701" s="26"/>
      <c r="O701" s="384"/>
      <c r="P701" s="384"/>
      <c r="Q701" s="384"/>
      <c r="R701" s="7"/>
      <c r="S701" s="23"/>
      <c r="T701" s="384"/>
    </row>
    <row r="702" spans="1:20" s="392" customFormat="1" x14ac:dyDescent="0.2">
      <c r="A702" s="384"/>
      <c r="B702" s="7"/>
      <c r="C702" s="7"/>
      <c r="D702" s="7"/>
      <c r="E702" s="10"/>
      <c r="F702" s="384"/>
      <c r="G702" s="384"/>
      <c r="H702" s="384"/>
      <c r="I702" s="384"/>
      <c r="J702" s="15"/>
      <c r="K702" s="23"/>
      <c r="L702" s="23"/>
      <c r="M702" s="11"/>
      <c r="N702" s="26"/>
      <c r="O702" s="384"/>
      <c r="P702" s="384"/>
      <c r="Q702" s="384"/>
      <c r="R702" s="7"/>
      <c r="S702" s="23"/>
      <c r="T702" s="384"/>
    </row>
    <row r="703" spans="1:20" s="392" customFormat="1" x14ac:dyDescent="0.2">
      <c r="A703" s="384"/>
      <c r="B703" s="7"/>
      <c r="C703" s="7"/>
      <c r="D703" s="7"/>
      <c r="E703" s="10"/>
      <c r="F703" s="384"/>
      <c r="G703" s="384"/>
      <c r="H703" s="384"/>
      <c r="I703" s="384"/>
      <c r="J703" s="15"/>
      <c r="K703" s="23"/>
      <c r="L703" s="23"/>
      <c r="M703" s="11"/>
      <c r="N703" s="26"/>
      <c r="O703" s="384"/>
      <c r="P703" s="384"/>
      <c r="Q703" s="384"/>
      <c r="R703" s="7"/>
      <c r="S703" s="23"/>
      <c r="T703" s="384"/>
    </row>
    <row r="704" spans="1:20" s="392" customFormat="1" x14ac:dyDescent="0.2">
      <c r="A704" s="384"/>
      <c r="B704" s="7"/>
      <c r="C704" s="7"/>
      <c r="D704" s="7"/>
      <c r="E704" s="10"/>
      <c r="F704" s="384"/>
      <c r="G704" s="384"/>
      <c r="H704" s="384"/>
      <c r="I704" s="384"/>
      <c r="J704" s="15"/>
      <c r="K704" s="23"/>
      <c r="L704" s="23"/>
      <c r="M704" s="11"/>
      <c r="N704" s="26"/>
      <c r="O704" s="384"/>
      <c r="P704" s="384"/>
      <c r="Q704" s="384"/>
      <c r="R704" s="7"/>
      <c r="S704" s="23"/>
      <c r="T704" s="384"/>
    </row>
    <row r="705" spans="1:20" s="392" customFormat="1" x14ac:dyDescent="0.2">
      <c r="A705" s="384"/>
      <c r="B705" s="7"/>
      <c r="C705" s="7"/>
      <c r="D705" s="7"/>
      <c r="E705" s="10"/>
      <c r="F705" s="384"/>
      <c r="G705" s="384"/>
      <c r="H705" s="384"/>
      <c r="I705" s="384"/>
      <c r="J705" s="15"/>
      <c r="K705" s="23"/>
      <c r="L705" s="23"/>
      <c r="M705" s="11"/>
      <c r="N705" s="26"/>
      <c r="O705" s="384"/>
      <c r="P705" s="384"/>
      <c r="Q705" s="384"/>
      <c r="R705" s="7"/>
      <c r="S705" s="23"/>
      <c r="T705" s="384"/>
    </row>
    <row r="706" spans="1:20" s="392" customFormat="1" x14ac:dyDescent="0.2">
      <c r="A706" s="384"/>
      <c r="B706" s="7"/>
      <c r="C706" s="7"/>
      <c r="D706" s="7"/>
      <c r="E706" s="10"/>
      <c r="F706" s="384"/>
      <c r="G706" s="384"/>
      <c r="H706" s="384"/>
      <c r="I706" s="384"/>
      <c r="J706" s="15"/>
      <c r="K706" s="23"/>
      <c r="L706" s="23"/>
      <c r="M706" s="11"/>
      <c r="N706" s="26"/>
      <c r="O706" s="384"/>
      <c r="P706" s="384"/>
      <c r="Q706" s="384"/>
      <c r="R706" s="7"/>
      <c r="S706" s="23"/>
      <c r="T706" s="384"/>
    </row>
    <row r="707" spans="1:20" s="392" customFormat="1" x14ac:dyDescent="0.2">
      <c r="A707" s="384"/>
      <c r="B707" s="7"/>
      <c r="C707" s="7"/>
      <c r="D707" s="7"/>
      <c r="E707" s="10"/>
      <c r="F707" s="384"/>
      <c r="G707" s="384"/>
      <c r="H707" s="384"/>
      <c r="I707" s="384"/>
      <c r="J707" s="15"/>
      <c r="K707" s="23"/>
      <c r="L707" s="23"/>
      <c r="M707" s="11"/>
      <c r="N707" s="26"/>
      <c r="O707" s="384"/>
      <c r="P707" s="384"/>
      <c r="Q707" s="384"/>
      <c r="R707" s="7"/>
      <c r="S707" s="23"/>
      <c r="T707" s="384"/>
    </row>
    <row r="708" spans="1:20" s="392" customFormat="1" x14ac:dyDescent="0.2">
      <c r="A708" s="384"/>
      <c r="B708" s="7"/>
      <c r="C708" s="7"/>
      <c r="D708" s="7"/>
      <c r="E708" s="10"/>
      <c r="F708" s="384"/>
      <c r="G708" s="384"/>
      <c r="H708" s="384"/>
      <c r="I708" s="384"/>
      <c r="J708" s="15"/>
      <c r="K708" s="23"/>
      <c r="L708" s="23"/>
      <c r="M708" s="11"/>
      <c r="N708" s="26"/>
      <c r="O708" s="384"/>
      <c r="P708" s="384"/>
      <c r="Q708" s="384"/>
      <c r="R708" s="7"/>
      <c r="S708" s="23"/>
      <c r="T708" s="384"/>
    </row>
    <row r="709" spans="1:20" s="392" customFormat="1" x14ac:dyDescent="0.2">
      <c r="A709" s="384"/>
      <c r="B709" s="7"/>
      <c r="C709" s="7"/>
      <c r="D709" s="7"/>
      <c r="E709" s="10"/>
      <c r="F709" s="384"/>
      <c r="G709" s="384"/>
      <c r="H709" s="384"/>
      <c r="I709" s="384"/>
      <c r="J709" s="15"/>
      <c r="K709" s="23"/>
      <c r="L709" s="23"/>
      <c r="M709" s="11"/>
      <c r="N709" s="26"/>
      <c r="O709" s="384"/>
      <c r="P709" s="384"/>
      <c r="Q709" s="384"/>
      <c r="R709" s="7"/>
      <c r="S709" s="23"/>
      <c r="T709" s="384"/>
    </row>
    <row r="710" spans="1:20" s="392" customFormat="1" x14ac:dyDescent="0.2">
      <c r="A710" s="384"/>
      <c r="B710" s="7"/>
      <c r="C710" s="7"/>
      <c r="D710" s="7"/>
      <c r="E710" s="10"/>
      <c r="F710" s="384"/>
      <c r="G710" s="384"/>
      <c r="H710" s="384"/>
      <c r="I710" s="384"/>
      <c r="J710" s="15"/>
      <c r="K710" s="23"/>
      <c r="L710" s="23"/>
      <c r="M710" s="11"/>
      <c r="N710" s="26"/>
      <c r="O710" s="384"/>
      <c r="P710" s="384"/>
      <c r="Q710" s="384"/>
      <c r="R710" s="7"/>
      <c r="S710" s="23"/>
      <c r="T710" s="384"/>
    </row>
    <row r="711" spans="1:20" s="392" customFormat="1" x14ac:dyDescent="0.2">
      <c r="A711" s="384"/>
      <c r="B711" s="7"/>
      <c r="C711" s="7"/>
      <c r="D711" s="7"/>
      <c r="E711" s="10"/>
      <c r="F711" s="384"/>
      <c r="G711" s="384"/>
      <c r="H711" s="384"/>
      <c r="I711" s="384"/>
      <c r="J711" s="15"/>
      <c r="K711" s="23"/>
      <c r="L711" s="23"/>
      <c r="M711" s="11"/>
      <c r="N711" s="26"/>
      <c r="O711" s="384"/>
      <c r="P711" s="384"/>
      <c r="Q711" s="384"/>
      <c r="R711" s="7"/>
      <c r="S711" s="23"/>
      <c r="T711" s="384"/>
    </row>
    <row r="712" spans="1:20" s="392" customFormat="1" x14ac:dyDescent="0.2">
      <c r="A712" s="384"/>
      <c r="B712" s="7"/>
      <c r="C712" s="7"/>
      <c r="D712" s="7"/>
      <c r="E712" s="10"/>
      <c r="F712" s="384"/>
      <c r="G712" s="384"/>
      <c r="H712" s="384"/>
      <c r="I712" s="384"/>
      <c r="J712" s="15"/>
      <c r="K712" s="23"/>
      <c r="L712" s="23"/>
      <c r="M712" s="11"/>
      <c r="N712" s="26"/>
      <c r="O712" s="384"/>
      <c r="P712" s="384"/>
      <c r="Q712" s="384"/>
      <c r="R712" s="7"/>
      <c r="S712" s="23"/>
      <c r="T712" s="384"/>
    </row>
    <row r="713" spans="1:20" s="392" customFormat="1" x14ac:dyDescent="0.2">
      <c r="A713" s="384"/>
      <c r="B713" s="7"/>
      <c r="C713" s="7"/>
      <c r="D713" s="7"/>
      <c r="E713" s="10"/>
      <c r="F713" s="384"/>
      <c r="G713" s="384"/>
      <c r="H713" s="384"/>
      <c r="I713" s="384"/>
      <c r="J713" s="15"/>
      <c r="K713" s="23"/>
      <c r="L713" s="23"/>
      <c r="M713" s="11"/>
      <c r="N713" s="26"/>
      <c r="O713" s="384"/>
      <c r="P713" s="384"/>
      <c r="Q713" s="384"/>
      <c r="R713" s="7"/>
      <c r="S713" s="23"/>
      <c r="T713" s="384"/>
    </row>
    <row r="714" spans="1:20" s="392" customFormat="1" x14ac:dyDescent="0.2">
      <c r="A714" s="384"/>
      <c r="B714" s="7"/>
      <c r="C714" s="7"/>
      <c r="D714" s="7"/>
      <c r="E714" s="10"/>
      <c r="F714" s="384"/>
      <c r="G714" s="384"/>
      <c r="H714" s="384"/>
      <c r="I714" s="384"/>
      <c r="J714" s="15"/>
      <c r="K714" s="23"/>
      <c r="L714" s="23"/>
      <c r="M714" s="11"/>
      <c r="N714" s="26"/>
      <c r="O714" s="384"/>
      <c r="P714" s="384"/>
      <c r="Q714" s="384"/>
      <c r="R714" s="7"/>
      <c r="S714" s="23"/>
      <c r="T714" s="384"/>
    </row>
    <row r="715" spans="1:20" s="392" customFormat="1" x14ac:dyDescent="0.2">
      <c r="A715" s="384"/>
      <c r="B715" s="7"/>
      <c r="C715" s="7"/>
      <c r="D715" s="7"/>
      <c r="E715" s="10"/>
      <c r="F715" s="384"/>
      <c r="G715" s="384"/>
      <c r="H715" s="384"/>
      <c r="I715" s="384"/>
      <c r="J715" s="15"/>
      <c r="K715" s="23"/>
      <c r="L715" s="23"/>
      <c r="M715" s="11"/>
      <c r="N715" s="26"/>
      <c r="O715" s="384"/>
      <c r="P715" s="384"/>
      <c r="Q715" s="384"/>
      <c r="R715" s="7"/>
      <c r="S715" s="23"/>
      <c r="T715" s="384"/>
    </row>
    <row r="716" spans="1:20" s="392" customFormat="1" x14ac:dyDescent="0.2">
      <c r="A716" s="384"/>
      <c r="B716" s="7"/>
      <c r="C716" s="7"/>
      <c r="D716" s="7"/>
      <c r="E716" s="10"/>
      <c r="F716" s="384"/>
      <c r="G716" s="384"/>
      <c r="H716" s="384"/>
      <c r="I716" s="384"/>
      <c r="J716" s="15"/>
      <c r="K716" s="23"/>
      <c r="L716" s="23"/>
      <c r="M716" s="11"/>
      <c r="N716" s="26"/>
      <c r="O716" s="384"/>
      <c r="P716" s="384"/>
      <c r="Q716" s="384"/>
      <c r="R716" s="7"/>
      <c r="S716" s="23"/>
      <c r="T716" s="384"/>
    </row>
    <row r="717" spans="1:20" s="392" customFormat="1" x14ac:dyDescent="0.2">
      <c r="A717" s="384"/>
      <c r="B717" s="7"/>
      <c r="C717" s="7"/>
      <c r="D717" s="7"/>
      <c r="E717" s="10"/>
      <c r="F717" s="384"/>
      <c r="G717" s="384"/>
      <c r="H717" s="384"/>
      <c r="I717" s="384"/>
      <c r="J717" s="15"/>
      <c r="K717" s="23"/>
      <c r="L717" s="23"/>
      <c r="M717" s="11"/>
      <c r="N717" s="26"/>
      <c r="O717" s="384"/>
      <c r="P717" s="384"/>
      <c r="Q717" s="384"/>
      <c r="R717" s="7"/>
      <c r="S717" s="23"/>
      <c r="T717" s="384"/>
    </row>
    <row r="718" spans="1:20" s="392" customFormat="1" x14ac:dyDescent="0.2">
      <c r="A718" s="384"/>
      <c r="B718" s="7"/>
      <c r="C718" s="7"/>
      <c r="D718" s="7"/>
      <c r="E718" s="10"/>
      <c r="F718" s="384"/>
      <c r="G718" s="384"/>
      <c r="H718" s="384"/>
      <c r="I718" s="384"/>
      <c r="J718" s="15"/>
      <c r="K718" s="23"/>
      <c r="L718" s="23"/>
      <c r="M718" s="11"/>
      <c r="N718" s="26"/>
      <c r="O718" s="384"/>
      <c r="P718" s="384"/>
      <c r="Q718" s="384"/>
      <c r="R718" s="7"/>
      <c r="S718" s="23"/>
      <c r="T718" s="384"/>
    </row>
    <row r="719" spans="1:20" s="392" customFormat="1" x14ac:dyDescent="0.2">
      <c r="A719" s="384"/>
      <c r="B719" s="7"/>
      <c r="C719" s="7"/>
      <c r="D719" s="7"/>
      <c r="E719" s="10"/>
      <c r="F719" s="384"/>
      <c r="G719" s="384"/>
      <c r="H719" s="384"/>
      <c r="I719" s="384"/>
      <c r="J719" s="15"/>
      <c r="K719" s="23"/>
      <c r="L719" s="23"/>
      <c r="M719" s="11"/>
      <c r="N719" s="26"/>
      <c r="O719" s="384"/>
      <c r="P719" s="384"/>
      <c r="Q719" s="384"/>
      <c r="R719" s="7"/>
      <c r="S719" s="23"/>
      <c r="T719" s="384"/>
    </row>
    <row r="720" spans="1:20" s="392" customFormat="1" x14ac:dyDescent="0.2">
      <c r="A720" s="384"/>
      <c r="B720" s="7"/>
      <c r="C720" s="7"/>
      <c r="D720" s="7"/>
      <c r="E720" s="10"/>
      <c r="F720" s="384"/>
      <c r="G720" s="384"/>
      <c r="H720" s="384"/>
      <c r="I720" s="384"/>
      <c r="J720" s="15"/>
      <c r="K720" s="23"/>
      <c r="L720" s="23"/>
      <c r="M720" s="11"/>
      <c r="N720" s="26"/>
      <c r="O720" s="384"/>
      <c r="P720" s="384"/>
      <c r="Q720" s="384"/>
      <c r="R720" s="7"/>
      <c r="S720" s="23"/>
      <c r="T720" s="384"/>
    </row>
    <row r="721" spans="1:20" s="392" customFormat="1" x14ac:dyDescent="0.2">
      <c r="A721" s="384"/>
      <c r="B721" s="7"/>
      <c r="C721" s="7"/>
      <c r="D721" s="7"/>
      <c r="E721" s="10"/>
      <c r="F721" s="384"/>
      <c r="G721" s="384"/>
      <c r="H721" s="384"/>
      <c r="I721" s="384"/>
      <c r="J721" s="15"/>
      <c r="K721" s="23"/>
      <c r="L721" s="23"/>
      <c r="M721" s="11"/>
      <c r="N721" s="26"/>
      <c r="O721" s="384"/>
      <c r="P721" s="384"/>
      <c r="Q721" s="384"/>
      <c r="R721" s="7"/>
      <c r="S721" s="23"/>
      <c r="T721" s="384"/>
    </row>
    <row r="722" spans="1:20" s="392" customFormat="1" x14ac:dyDescent="0.2">
      <c r="A722" s="384"/>
      <c r="B722" s="7"/>
      <c r="C722" s="7"/>
      <c r="D722" s="7"/>
      <c r="E722" s="10"/>
      <c r="F722" s="384"/>
      <c r="G722" s="384"/>
      <c r="H722" s="384"/>
      <c r="I722" s="384"/>
      <c r="J722" s="15"/>
      <c r="K722" s="23"/>
      <c r="L722" s="23"/>
      <c r="M722" s="11"/>
      <c r="N722" s="26"/>
      <c r="O722" s="384"/>
      <c r="P722" s="384"/>
      <c r="Q722" s="384"/>
      <c r="R722" s="7"/>
      <c r="S722" s="23"/>
      <c r="T722" s="384"/>
    </row>
    <row r="723" spans="1:20" s="392" customFormat="1" x14ac:dyDescent="0.2">
      <c r="A723" s="384"/>
      <c r="B723" s="7"/>
      <c r="C723" s="7"/>
      <c r="D723" s="7"/>
      <c r="E723" s="10"/>
      <c r="F723" s="384"/>
      <c r="G723" s="384"/>
      <c r="H723" s="384"/>
      <c r="I723" s="384"/>
      <c r="J723" s="15"/>
      <c r="K723" s="23"/>
      <c r="L723" s="23"/>
      <c r="M723" s="11"/>
      <c r="N723" s="26"/>
      <c r="O723" s="384"/>
      <c r="P723" s="384"/>
      <c r="Q723" s="384"/>
      <c r="R723" s="7"/>
      <c r="S723" s="23"/>
      <c r="T723" s="384"/>
    </row>
    <row r="724" spans="1:20" s="392" customFormat="1" x14ac:dyDescent="0.2">
      <c r="A724" s="384"/>
      <c r="B724" s="7"/>
      <c r="C724" s="7"/>
      <c r="D724" s="7"/>
      <c r="E724" s="10"/>
      <c r="F724" s="384"/>
      <c r="G724" s="384"/>
      <c r="H724" s="384"/>
      <c r="I724" s="384"/>
      <c r="J724" s="15"/>
      <c r="K724" s="23"/>
      <c r="L724" s="23"/>
      <c r="M724" s="11"/>
      <c r="N724" s="26"/>
      <c r="O724" s="384"/>
      <c r="P724" s="384"/>
      <c r="Q724" s="384"/>
      <c r="R724" s="7"/>
      <c r="S724" s="23"/>
      <c r="T724" s="384"/>
    </row>
    <row r="725" spans="1:20" s="392" customFormat="1" x14ac:dyDescent="0.2">
      <c r="A725" s="384"/>
      <c r="B725" s="7"/>
      <c r="C725" s="7"/>
      <c r="D725" s="7"/>
      <c r="E725" s="10"/>
      <c r="F725" s="384"/>
      <c r="G725" s="384"/>
      <c r="H725" s="384"/>
      <c r="I725" s="384"/>
      <c r="J725" s="15"/>
      <c r="K725" s="23"/>
      <c r="L725" s="23"/>
      <c r="M725" s="11"/>
      <c r="N725" s="26"/>
      <c r="O725" s="384"/>
      <c r="P725" s="384"/>
      <c r="Q725" s="384"/>
      <c r="R725" s="7"/>
      <c r="S725" s="23"/>
      <c r="T725" s="384"/>
    </row>
    <row r="726" spans="1:20" s="392" customFormat="1" x14ac:dyDescent="0.2">
      <c r="A726" s="384"/>
      <c r="B726" s="7"/>
      <c r="C726" s="7"/>
      <c r="D726" s="7"/>
      <c r="E726" s="10"/>
      <c r="F726" s="384"/>
      <c r="G726" s="384"/>
      <c r="H726" s="384"/>
      <c r="I726" s="384"/>
      <c r="J726" s="15"/>
      <c r="K726" s="23"/>
      <c r="L726" s="23"/>
      <c r="M726" s="11"/>
      <c r="N726" s="26"/>
      <c r="O726" s="384"/>
      <c r="P726" s="384"/>
      <c r="Q726" s="384"/>
      <c r="R726" s="7"/>
      <c r="S726" s="23"/>
      <c r="T726" s="384"/>
    </row>
    <row r="727" spans="1:20" s="392" customFormat="1" x14ac:dyDescent="0.2">
      <c r="A727" s="384"/>
      <c r="B727" s="7"/>
      <c r="C727" s="7"/>
      <c r="D727" s="7"/>
      <c r="E727" s="10"/>
      <c r="F727" s="384"/>
      <c r="G727" s="384"/>
      <c r="H727" s="384"/>
      <c r="I727" s="384"/>
      <c r="J727" s="15"/>
      <c r="K727" s="23"/>
      <c r="L727" s="23"/>
      <c r="M727" s="11"/>
      <c r="N727" s="26"/>
      <c r="O727" s="384"/>
      <c r="P727" s="384"/>
      <c r="Q727" s="384"/>
      <c r="R727" s="7"/>
      <c r="S727" s="23"/>
      <c r="T727" s="384"/>
    </row>
    <row r="728" spans="1:20" s="392" customFormat="1" x14ac:dyDescent="0.2">
      <c r="A728" s="384"/>
      <c r="B728" s="7"/>
      <c r="C728" s="7"/>
      <c r="D728" s="7"/>
      <c r="E728" s="10"/>
      <c r="F728" s="384"/>
      <c r="G728" s="384"/>
      <c r="H728" s="384"/>
      <c r="I728" s="384"/>
      <c r="J728" s="15"/>
      <c r="K728" s="23"/>
      <c r="L728" s="23"/>
      <c r="M728" s="11"/>
      <c r="N728" s="26"/>
      <c r="O728" s="384"/>
      <c r="P728" s="384"/>
      <c r="Q728" s="384"/>
      <c r="R728" s="7"/>
      <c r="S728" s="23"/>
      <c r="T728" s="384"/>
    </row>
    <row r="729" spans="1:20" s="392" customFormat="1" x14ac:dyDescent="0.2">
      <c r="A729" s="384"/>
      <c r="B729" s="7"/>
      <c r="C729" s="7"/>
      <c r="D729" s="7"/>
      <c r="E729" s="10"/>
      <c r="F729" s="384"/>
      <c r="G729" s="384"/>
      <c r="H729" s="384"/>
      <c r="I729" s="384"/>
      <c r="J729" s="15"/>
      <c r="K729" s="23"/>
      <c r="L729" s="23"/>
      <c r="M729" s="11"/>
      <c r="N729" s="26"/>
      <c r="O729" s="384"/>
      <c r="P729" s="384"/>
      <c r="Q729" s="384"/>
      <c r="R729" s="7"/>
      <c r="S729" s="23"/>
      <c r="T729" s="384"/>
    </row>
    <row r="730" spans="1:20" s="392" customFormat="1" x14ac:dyDescent="0.2">
      <c r="A730" s="384"/>
      <c r="B730" s="7"/>
      <c r="C730" s="7"/>
      <c r="D730" s="7"/>
      <c r="E730" s="10"/>
      <c r="F730" s="384"/>
      <c r="G730" s="384"/>
      <c r="H730" s="384"/>
      <c r="I730" s="384"/>
      <c r="J730" s="15"/>
      <c r="K730" s="23"/>
      <c r="L730" s="23"/>
      <c r="M730" s="11"/>
      <c r="N730" s="26"/>
      <c r="O730" s="384"/>
      <c r="P730" s="384"/>
      <c r="Q730" s="384"/>
      <c r="R730" s="7"/>
      <c r="S730" s="23"/>
      <c r="T730" s="384"/>
    </row>
    <row r="731" spans="1:20" s="392" customFormat="1" x14ac:dyDescent="0.2">
      <c r="A731" s="384"/>
      <c r="B731" s="7"/>
      <c r="C731" s="7"/>
      <c r="D731" s="7"/>
      <c r="E731" s="10"/>
      <c r="F731" s="384"/>
      <c r="G731" s="384"/>
      <c r="H731" s="384"/>
      <c r="I731" s="384"/>
      <c r="J731" s="15"/>
      <c r="K731" s="23"/>
      <c r="L731" s="23"/>
      <c r="M731" s="11"/>
      <c r="N731" s="26"/>
      <c r="O731" s="384"/>
      <c r="P731" s="384"/>
      <c r="Q731" s="384"/>
      <c r="R731" s="7"/>
      <c r="S731" s="23"/>
      <c r="T731" s="384"/>
    </row>
    <row r="732" spans="1:20" s="392" customFormat="1" x14ac:dyDescent="0.2">
      <c r="A732" s="384"/>
      <c r="B732" s="7"/>
      <c r="C732" s="7"/>
      <c r="D732" s="7"/>
      <c r="E732" s="10"/>
      <c r="F732" s="384"/>
      <c r="G732" s="384"/>
      <c r="H732" s="384"/>
      <c r="I732" s="384"/>
      <c r="J732" s="15"/>
      <c r="K732" s="23"/>
      <c r="L732" s="23"/>
      <c r="M732" s="11"/>
      <c r="N732" s="26"/>
      <c r="O732" s="384"/>
      <c r="P732" s="384"/>
      <c r="Q732" s="384"/>
      <c r="R732" s="7"/>
      <c r="S732" s="23"/>
      <c r="T732" s="384"/>
    </row>
    <row r="733" spans="1:20" s="392" customFormat="1" x14ac:dyDescent="0.2">
      <c r="A733" s="384"/>
      <c r="B733" s="7"/>
      <c r="C733" s="7"/>
      <c r="D733" s="7"/>
      <c r="E733" s="10"/>
      <c r="F733" s="384"/>
      <c r="G733" s="384"/>
      <c r="H733" s="384"/>
      <c r="I733" s="384"/>
      <c r="J733" s="15"/>
      <c r="K733" s="23"/>
      <c r="L733" s="23"/>
      <c r="M733" s="11"/>
      <c r="N733" s="26"/>
      <c r="O733" s="384"/>
      <c r="P733" s="384"/>
      <c r="Q733" s="384"/>
      <c r="R733" s="7"/>
      <c r="S733" s="23"/>
      <c r="T733" s="384"/>
    </row>
    <row r="734" spans="1:20" s="392" customFormat="1" x14ac:dyDescent="0.2">
      <c r="A734" s="384"/>
      <c r="B734" s="7"/>
      <c r="C734" s="7"/>
      <c r="D734" s="7"/>
      <c r="E734" s="10"/>
      <c r="F734" s="384"/>
      <c r="G734" s="384"/>
      <c r="H734" s="384"/>
      <c r="I734" s="384"/>
      <c r="J734" s="15"/>
      <c r="K734" s="23"/>
      <c r="L734" s="23"/>
      <c r="M734" s="11"/>
      <c r="N734" s="26"/>
      <c r="O734" s="384"/>
      <c r="P734" s="384"/>
      <c r="Q734" s="384"/>
      <c r="R734" s="7"/>
      <c r="S734" s="23"/>
      <c r="T734" s="384"/>
    </row>
    <row r="735" spans="1:20" s="392" customFormat="1" x14ac:dyDescent="0.2">
      <c r="A735" s="384"/>
      <c r="B735" s="7"/>
      <c r="C735" s="7"/>
      <c r="D735" s="7"/>
      <c r="E735" s="10"/>
      <c r="F735" s="384"/>
      <c r="G735" s="384"/>
      <c r="H735" s="384"/>
      <c r="I735" s="384"/>
      <c r="J735" s="15"/>
      <c r="K735" s="23"/>
      <c r="L735" s="23"/>
      <c r="M735" s="11"/>
      <c r="N735" s="26"/>
      <c r="O735" s="384"/>
      <c r="P735" s="384"/>
      <c r="Q735" s="384"/>
      <c r="R735" s="7"/>
      <c r="S735" s="23"/>
      <c r="T735" s="384"/>
    </row>
    <row r="736" spans="1:20" s="392" customFormat="1" x14ac:dyDescent="0.2">
      <c r="A736" s="384"/>
      <c r="B736" s="7"/>
      <c r="C736" s="7"/>
      <c r="D736" s="7"/>
      <c r="E736" s="10"/>
      <c r="F736" s="384"/>
      <c r="G736" s="384"/>
      <c r="H736" s="384"/>
      <c r="I736" s="384"/>
      <c r="J736" s="15"/>
      <c r="K736" s="23"/>
      <c r="L736" s="23"/>
      <c r="M736" s="11"/>
      <c r="N736" s="26"/>
      <c r="O736" s="384"/>
      <c r="P736" s="384"/>
      <c r="Q736" s="384"/>
      <c r="R736" s="7"/>
      <c r="S736" s="23"/>
      <c r="T736" s="384"/>
    </row>
    <row r="737" spans="1:20" s="392" customFormat="1" x14ac:dyDescent="0.2">
      <c r="A737" s="384"/>
      <c r="B737" s="7"/>
      <c r="C737" s="7"/>
      <c r="D737" s="7"/>
      <c r="E737" s="10"/>
      <c r="F737" s="384"/>
      <c r="G737" s="384"/>
      <c r="H737" s="384"/>
      <c r="I737" s="384"/>
      <c r="J737" s="15"/>
      <c r="K737" s="23"/>
      <c r="L737" s="23"/>
      <c r="M737" s="11"/>
      <c r="N737" s="26"/>
      <c r="O737" s="384"/>
      <c r="P737" s="384"/>
      <c r="Q737" s="384"/>
      <c r="R737" s="7"/>
      <c r="S737" s="23"/>
      <c r="T737" s="384"/>
    </row>
    <row r="738" spans="1:20" s="392" customFormat="1" x14ac:dyDescent="0.2">
      <c r="A738" s="384"/>
      <c r="B738" s="7"/>
      <c r="C738" s="7"/>
      <c r="D738" s="7"/>
      <c r="E738" s="10"/>
      <c r="F738" s="384"/>
      <c r="G738" s="384"/>
      <c r="H738" s="384"/>
      <c r="I738" s="384"/>
      <c r="J738" s="15"/>
      <c r="K738" s="23"/>
      <c r="L738" s="23"/>
      <c r="M738" s="11"/>
      <c r="N738" s="26"/>
      <c r="O738" s="384"/>
      <c r="P738" s="384"/>
      <c r="Q738" s="384"/>
      <c r="R738" s="7"/>
      <c r="S738" s="23"/>
      <c r="T738" s="384"/>
    </row>
    <row r="739" spans="1:20" s="392" customFormat="1" x14ac:dyDescent="0.2">
      <c r="A739" s="384"/>
      <c r="B739" s="7"/>
      <c r="C739" s="7"/>
      <c r="D739" s="7"/>
      <c r="E739" s="10"/>
      <c r="F739" s="384"/>
      <c r="G739" s="384"/>
      <c r="H739" s="384"/>
      <c r="I739" s="384"/>
      <c r="J739" s="15"/>
      <c r="K739" s="23"/>
      <c r="L739" s="23"/>
      <c r="M739" s="11"/>
      <c r="N739" s="26"/>
      <c r="O739" s="384"/>
      <c r="P739" s="384"/>
      <c r="Q739" s="384"/>
      <c r="R739" s="7"/>
      <c r="S739" s="23"/>
      <c r="T739" s="384"/>
    </row>
    <row r="740" spans="1:20" s="392" customFormat="1" x14ac:dyDescent="0.2">
      <c r="A740" s="384"/>
      <c r="B740" s="7"/>
      <c r="C740" s="7"/>
      <c r="D740" s="7"/>
      <c r="E740" s="10"/>
      <c r="F740" s="384"/>
      <c r="G740" s="384"/>
      <c r="H740" s="384"/>
      <c r="I740" s="384"/>
      <c r="J740" s="15"/>
      <c r="K740" s="23"/>
      <c r="L740" s="23"/>
      <c r="M740" s="11"/>
      <c r="N740" s="26"/>
      <c r="O740" s="384"/>
      <c r="P740" s="384"/>
      <c r="Q740" s="384"/>
      <c r="R740" s="7"/>
      <c r="S740" s="23"/>
      <c r="T740" s="384"/>
    </row>
    <row r="741" spans="1:20" s="392" customFormat="1" x14ac:dyDescent="0.2">
      <c r="A741" s="384"/>
      <c r="B741" s="7"/>
      <c r="C741" s="7"/>
      <c r="D741" s="7"/>
      <c r="E741" s="10"/>
      <c r="F741" s="384"/>
      <c r="G741" s="384"/>
      <c r="H741" s="384"/>
      <c r="I741" s="384"/>
      <c r="J741" s="15"/>
      <c r="K741" s="23"/>
      <c r="L741" s="23"/>
      <c r="M741" s="11"/>
      <c r="N741" s="26"/>
      <c r="O741" s="384"/>
      <c r="P741" s="384"/>
      <c r="Q741" s="384"/>
      <c r="R741" s="7"/>
      <c r="S741" s="23"/>
      <c r="T741" s="384"/>
    </row>
    <row r="742" spans="1:20" s="392" customFormat="1" x14ac:dyDescent="0.2">
      <c r="A742" s="384"/>
      <c r="B742" s="7"/>
      <c r="C742" s="7"/>
      <c r="D742" s="7"/>
      <c r="E742" s="10"/>
      <c r="F742" s="384"/>
      <c r="G742" s="384"/>
      <c r="H742" s="384"/>
      <c r="I742" s="384"/>
      <c r="J742" s="15"/>
      <c r="K742" s="23"/>
      <c r="L742" s="23"/>
      <c r="M742" s="11"/>
      <c r="N742" s="26"/>
      <c r="O742" s="384"/>
      <c r="P742" s="384"/>
      <c r="Q742" s="384"/>
      <c r="R742" s="7"/>
      <c r="S742" s="23"/>
      <c r="T742" s="384"/>
    </row>
    <row r="743" spans="1:20" s="392" customFormat="1" x14ac:dyDescent="0.2">
      <c r="A743" s="384"/>
      <c r="B743" s="7"/>
      <c r="C743" s="7"/>
      <c r="D743" s="7"/>
      <c r="E743" s="10"/>
      <c r="F743" s="384"/>
      <c r="G743" s="384"/>
      <c r="H743" s="384"/>
      <c r="I743" s="384"/>
      <c r="J743" s="15"/>
      <c r="K743" s="23"/>
      <c r="L743" s="23"/>
      <c r="M743" s="11"/>
      <c r="N743" s="26"/>
      <c r="O743" s="384"/>
      <c r="P743" s="384"/>
      <c r="Q743" s="384"/>
      <c r="R743" s="7"/>
      <c r="S743" s="23"/>
      <c r="T743" s="384"/>
    </row>
    <row r="744" spans="1:20" s="392" customFormat="1" x14ac:dyDescent="0.2">
      <c r="A744" s="384"/>
      <c r="B744" s="7"/>
      <c r="C744" s="7"/>
      <c r="D744" s="7"/>
      <c r="E744" s="10"/>
      <c r="F744" s="384"/>
      <c r="G744" s="384"/>
      <c r="H744" s="384"/>
      <c r="I744" s="384"/>
      <c r="J744" s="15"/>
      <c r="K744" s="23"/>
      <c r="L744" s="23"/>
      <c r="M744" s="11"/>
      <c r="N744" s="26"/>
      <c r="O744" s="384"/>
      <c r="P744" s="384"/>
      <c r="Q744" s="384"/>
      <c r="R744" s="7"/>
      <c r="S744" s="23"/>
      <c r="T744" s="384"/>
    </row>
    <row r="745" spans="1:20" s="392" customFormat="1" x14ac:dyDescent="0.2">
      <c r="A745" s="384"/>
      <c r="B745" s="7"/>
      <c r="C745" s="7"/>
      <c r="D745" s="7"/>
      <c r="E745" s="10"/>
      <c r="F745" s="384"/>
      <c r="G745" s="384"/>
      <c r="H745" s="384"/>
      <c r="I745" s="384"/>
      <c r="J745" s="15"/>
      <c r="K745" s="23"/>
      <c r="L745" s="23"/>
      <c r="M745" s="11"/>
      <c r="N745" s="26"/>
      <c r="O745" s="384"/>
      <c r="P745" s="384"/>
      <c r="Q745" s="384"/>
      <c r="R745" s="7"/>
      <c r="S745" s="23"/>
      <c r="T745" s="384"/>
    </row>
    <row r="746" spans="1:20" s="392" customFormat="1" x14ac:dyDescent="0.2">
      <c r="A746" s="384"/>
      <c r="B746" s="7"/>
      <c r="C746" s="7"/>
      <c r="D746" s="7"/>
      <c r="E746" s="10"/>
      <c r="F746" s="384"/>
      <c r="G746" s="384"/>
      <c r="H746" s="384"/>
      <c r="I746" s="384"/>
      <c r="J746" s="15"/>
      <c r="K746" s="23"/>
      <c r="L746" s="23"/>
      <c r="M746" s="11"/>
      <c r="N746" s="26"/>
      <c r="O746" s="384"/>
      <c r="P746" s="384"/>
      <c r="Q746" s="384"/>
      <c r="R746" s="7"/>
      <c r="S746" s="23"/>
      <c r="T746" s="384"/>
    </row>
    <row r="747" spans="1:20" s="392" customFormat="1" x14ac:dyDescent="0.2">
      <c r="A747" s="384"/>
      <c r="B747" s="7"/>
      <c r="C747" s="7"/>
      <c r="D747" s="7"/>
      <c r="E747" s="10"/>
      <c r="F747" s="384"/>
      <c r="G747" s="384"/>
      <c r="H747" s="384"/>
      <c r="I747" s="384"/>
      <c r="J747" s="15"/>
      <c r="K747" s="23"/>
      <c r="L747" s="23"/>
      <c r="M747" s="11"/>
      <c r="N747" s="26"/>
      <c r="O747" s="384"/>
      <c r="P747" s="384"/>
      <c r="Q747" s="384"/>
      <c r="R747" s="7"/>
      <c r="S747" s="23"/>
      <c r="T747" s="384"/>
    </row>
    <row r="748" spans="1:20" s="392" customFormat="1" x14ac:dyDescent="0.2">
      <c r="A748" s="384"/>
      <c r="B748" s="7"/>
      <c r="C748" s="7"/>
      <c r="D748" s="7"/>
      <c r="E748" s="10"/>
      <c r="F748" s="384"/>
      <c r="G748" s="384"/>
      <c r="H748" s="384"/>
      <c r="I748" s="384"/>
      <c r="J748" s="15"/>
      <c r="K748" s="23"/>
      <c r="L748" s="23"/>
      <c r="M748" s="11"/>
      <c r="N748" s="26"/>
      <c r="O748" s="384"/>
      <c r="P748" s="384"/>
      <c r="Q748" s="384"/>
      <c r="R748" s="7"/>
      <c r="S748" s="23"/>
      <c r="T748" s="384"/>
    </row>
    <row r="749" spans="1:20" s="392" customFormat="1" x14ac:dyDescent="0.2">
      <c r="A749" s="384"/>
      <c r="B749" s="7"/>
      <c r="C749" s="7"/>
      <c r="D749" s="7"/>
      <c r="E749" s="10"/>
      <c r="F749" s="384"/>
      <c r="G749" s="384"/>
      <c r="H749" s="384"/>
      <c r="I749" s="384"/>
      <c r="J749" s="15"/>
      <c r="K749" s="23"/>
      <c r="L749" s="23"/>
      <c r="M749" s="11"/>
      <c r="N749" s="26"/>
      <c r="O749" s="384"/>
      <c r="P749" s="384"/>
      <c r="Q749" s="384"/>
      <c r="R749" s="7"/>
      <c r="S749" s="23"/>
      <c r="T749" s="384"/>
    </row>
    <row r="750" spans="1:20" s="392" customFormat="1" x14ac:dyDescent="0.2">
      <c r="A750" s="384"/>
      <c r="B750" s="7"/>
      <c r="C750" s="7"/>
      <c r="D750" s="7"/>
      <c r="E750" s="10"/>
      <c r="F750" s="384"/>
      <c r="G750" s="384"/>
      <c r="H750" s="384"/>
      <c r="I750" s="384"/>
      <c r="J750" s="15"/>
      <c r="K750" s="23"/>
      <c r="L750" s="23"/>
      <c r="M750" s="11"/>
      <c r="N750" s="26"/>
      <c r="O750" s="384"/>
      <c r="P750" s="384"/>
      <c r="Q750" s="384"/>
      <c r="R750" s="7"/>
      <c r="S750" s="23"/>
      <c r="T750" s="384"/>
    </row>
    <row r="751" spans="1:20" s="392" customFormat="1" x14ac:dyDescent="0.2">
      <c r="A751" s="384"/>
      <c r="B751" s="7"/>
      <c r="C751" s="7"/>
      <c r="D751" s="7"/>
      <c r="E751" s="10"/>
      <c r="F751" s="384"/>
      <c r="G751" s="384"/>
      <c r="H751" s="384"/>
      <c r="I751" s="384"/>
      <c r="J751" s="15"/>
      <c r="K751" s="23"/>
      <c r="L751" s="23"/>
      <c r="M751" s="11"/>
      <c r="N751" s="26"/>
      <c r="O751" s="384"/>
      <c r="P751" s="384"/>
      <c r="Q751" s="384"/>
      <c r="R751" s="7"/>
      <c r="S751" s="23"/>
      <c r="T751" s="384"/>
    </row>
    <row r="752" spans="1:20" s="392" customFormat="1" x14ac:dyDescent="0.2">
      <c r="A752" s="384"/>
      <c r="B752" s="7"/>
      <c r="C752" s="7"/>
      <c r="D752" s="7"/>
      <c r="E752" s="10"/>
      <c r="F752" s="384"/>
      <c r="G752" s="384"/>
      <c r="H752" s="384"/>
      <c r="I752" s="384"/>
      <c r="J752" s="15"/>
      <c r="K752" s="23"/>
      <c r="L752" s="23"/>
      <c r="M752" s="11"/>
      <c r="N752" s="26"/>
      <c r="O752" s="384"/>
      <c r="P752" s="384"/>
      <c r="Q752" s="384"/>
      <c r="R752" s="7"/>
      <c r="S752" s="23"/>
      <c r="T752" s="384"/>
    </row>
    <row r="753" spans="1:20" s="392" customFormat="1" x14ac:dyDescent="0.2">
      <c r="A753" s="384"/>
      <c r="B753" s="7"/>
      <c r="C753" s="7"/>
      <c r="D753" s="7"/>
      <c r="E753" s="10"/>
      <c r="F753" s="384"/>
      <c r="G753" s="384"/>
      <c r="H753" s="384"/>
      <c r="I753" s="384"/>
      <c r="J753" s="15"/>
      <c r="K753" s="23"/>
      <c r="L753" s="23"/>
      <c r="M753" s="11"/>
      <c r="N753" s="26"/>
      <c r="O753" s="384"/>
      <c r="P753" s="384"/>
      <c r="Q753" s="384"/>
      <c r="R753" s="7"/>
      <c r="S753" s="23"/>
      <c r="T753" s="384"/>
    </row>
    <row r="754" spans="1:20" s="392" customFormat="1" x14ac:dyDescent="0.2">
      <c r="A754" s="384"/>
      <c r="B754" s="7"/>
      <c r="C754" s="7"/>
      <c r="D754" s="7"/>
      <c r="E754" s="10"/>
      <c r="F754" s="384"/>
      <c r="G754" s="384"/>
      <c r="H754" s="384"/>
      <c r="I754" s="384"/>
      <c r="J754" s="15"/>
      <c r="K754" s="23"/>
      <c r="L754" s="23"/>
      <c r="M754" s="11"/>
      <c r="N754" s="26"/>
      <c r="O754" s="384"/>
      <c r="P754" s="384"/>
      <c r="Q754" s="384"/>
      <c r="R754" s="7"/>
      <c r="S754" s="23"/>
      <c r="T754" s="384"/>
    </row>
    <row r="755" spans="1:20" s="392" customFormat="1" x14ac:dyDescent="0.2">
      <c r="A755" s="384"/>
      <c r="B755" s="7"/>
      <c r="C755" s="7"/>
      <c r="D755" s="7"/>
      <c r="E755" s="10"/>
      <c r="F755" s="384"/>
      <c r="G755" s="384"/>
      <c r="H755" s="384"/>
      <c r="I755" s="384"/>
      <c r="J755" s="15"/>
      <c r="K755" s="23"/>
      <c r="L755" s="23"/>
      <c r="M755" s="11"/>
      <c r="N755" s="26"/>
      <c r="O755" s="384"/>
      <c r="P755" s="384"/>
      <c r="Q755" s="384"/>
      <c r="R755" s="7"/>
      <c r="S755" s="23"/>
      <c r="T755" s="384"/>
    </row>
    <row r="756" spans="1:20" s="392" customFormat="1" x14ac:dyDescent="0.2">
      <c r="A756" s="384"/>
      <c r="B756" s="7"/>
      <c r="C756" s="7"/>
      <c r="D756" s="7"/>
      <c r="E756" s="10"/>
      <c r="F756" s="384"/>
      <c r="G756" s="384"/>
      <c r="H756" s="384"/>
      <c r="I756" s="384"/>
      <c r="J756" s="15"/>
      <c r="K756" s="23"/>
      <c r="L756" s="23"/>
      <c r="M756" s="11"/>
      <c r="N756" s="26"/>
      <c r="O756" s="384"/>
      <c r="P756" s="384"/>
      <c r="Q756" s="384"/>
      <c r="R756" s="7"/>
      <c r="S756" s="23"/>
      <c r="T756" s="384"/>
    </row>
    <row r="757" spans="1:20" s="392" customFormat="1" x14ac:dyDescent="0.2">
      <c r="A757" s="384"/>
      <c r="B757" s="7"/>
      <c r="C757" s="7"/>
      <c r="D757" s="7"/>
      <c r="E757" s="10"/>
      <c r="F757" s="384"/>
      <c r="G757" s="384"/>
      <c r="H757" s="384"/>
      <c r="I757" s="384"/>
      <c r="J757" s="15"/>
      <c r="K757" s="23"/>
      <c r="L757" s="23"/>
      <c r="M757" s="11"/>
      <c r="N757" s="26"/>
      <c r="O757" s="384"/>
      <c r="P757" s="384"/>
      <c r="Q757" s="384"/>
      <c r="R757" s="7"/>
      <c r="S757" s="23"/>
      <c r="T757" s="384"/>
    </row>
    <row r="758" spans="1:20" s="392" customFormat="1" x14ac:dyDescent="0.2">
      <c r="A758" s="384"/>
      <c r="B758" s="7"/>
      <c r="C758" s="7"/>
      <c r="D758" s="7"/>
      <c r="E758" s="10"/>
      <c r="F758" s="384"/>
      <c r="G758" s="384"/>
      <c r="H758" s="384"/>
      <c r="I758" s="384"/>
      <c r="J758" s="15"/>
      <c r="K758" s="23"/>
      <c r="L758" s="23"/>
      <c r="M758" s="11"/>
      <c r="N758" s="26"/>
      <c r="O758" s="384"/>
      <c r="P758" s="384"/>
      <c r="Q758" s="384"/>
      <c r="R758" s="7"/>
      <c r="S758" s="23"/>
      <c r="T758" s="384"/>
    </row>
    <row r="759" spans="1:20" s="392" customFormat="1" x14ac:dyDescent="0.2">
      <c r="A759" s="384"/>
      <c r="B759" s="7"/>
      <c r="C759" s="7"/>
      <c r="D759" s="7"/>
      <c r="E759" s="10"/>
      <c r="F759" s="384"/>
      <c r="G759" s="384"/>
      <c r="H759" s="384"/>
      <c r="I759" s="384"/>
      <c r="J759" s="15"/>
      <c r="K759" s="23"/>
      <c r="L759" s="23"/>
      <c r="M759" s="11"/>
      <c r="N759" s="26"/>
      <c r="O759" s="384"/>
      <c r="P759" s="384"/>
      <c r="Q759" s="384"/>
      <c r="R759" s="7"/>
      <c r="S759" s="23"/>
      <c r="T759" s="384"/>
    </row>
    <row r="760" spans="1:20" s="392" customFormat="1" x14ac:dyDescent="0.2">
      <c r="A760" s="384"/>
      <c r="B760" s="7"/>
      <c r="C760" s="7"/>
      <c r="D760" s="7"/>
      <c r="E760" s="10"/>
      <c r="F760" s="384"/>
      <c r="G760" s="384"/>
      <c r="H760" s="384"/>
      <c r="I760" s="384"/>
      <c r="J760" s="15"/>
      <c r="K760" s="23"/>
      <c r="L760" s="23"/>
      <c r="M760" s="11"/>
      <c r="N760" s="26"/>
      <c r="O760" s="384"/>
      <c r="P760" s="384"/>
      <c r="Q760" s="384"/>
      <c r="R760" s="7"/>
      <c r="S760" s="23"/>
      <c r="T760" s="384"/>
    </row>
    <row r="761" spans="1:20" s="392" customFormat="1" x14ac:dyDescent="0.2">
      <c r="A761" s="384"/>
      <c r="B761" s="7"/>
      <c r="C761" s="7"/>
      <c r="D761" s="7"/>
      <c r="E761" s="10"/>
      <c r="F761" s="384"/>
      <c r="G761" s="384"/>
      <c r="H761" s="384"/>
      <c r="I761" s="384"/>
      <c r="J761" s="15"/>
      <c r="K761" s="23"/>
      <c r="L761" s="23"/>
      <c r="M761" s="11"/>
      <c r="N761" s="26"/>
      <c r="O761" s="384"/>
      <c r="P761" s="384"/>
      <c r="Q761" s="384"/>
      <c r="R761" s="7"/>
      <c r="S761" s="23"/>
      <c r="T761" s="384"/>
    </row>
    <row r="762" spans="1:20" s="392" customFormat="1" x14ac:dyDescent="0.2">
      <c r="A762" s="384"/>
      <c r="B762" s="7"/>
      <c r="C762" s="7"/>
      <c r="D762" s="7"/>
      <c r="E762" s="10"/>
      <c r="F762" s="384"/>
      <c r="G762" s="384"/>
      <c r="H762" s="384"/>
      <c r="I762" s="384"/>
      <c r="J762" s="15"/>
      <c r="K762" s="23"/>
      <c r="L762" s="23"/>
      <c r="M762" s="11"/>
      <c r="N762" s="26"/>
      <c r="O762" s="384"/>
      <c r="P762" s="384"/>
      <c r="Q762" s="384"/>
      <c r="R762" s="7"/>
      <c r="S762" s="23"/>
      <c r="T762" s="384"/>
    </row>
    <row r="763" spans="1:20" s="392" customFormat="1" x14ac:dyDescent="0.2">
      <c r="A763" s="384"/>
      <c r="B763" s="7"/>
      <c r="C763" s="7"/>
      <c r="D763" s="7"/>
      <c r="E763" s="10"/>
      <c r="F763" s="384"/>
      <c r="G763" s="384"/>
      <c r="H763" s="384"/>
      <c r="I763" s="384"/>
      <c r="J763" s="15"/>
      <c r="K763" s="23"/>
      <c r="L763" s="23"/>
      <c r="M763" s="11"/>
      <c r="N763" s="26"/>
      <c r="O763" s="384"/>
      <c r="P763" s="384"/>
      <c r="Q763" s="384"/>
      <c r="R763" s="7"/>
      <c r="S763" s="23"/>
      <c r="T763" s="384"/>
    </row>
    <row r="764" spans="1:20" s="392" customFormat="1" x14ac:dyDescent="0.2">
      <c r="A764" s="384"/>
      <c r="B764" s="7"/>
      <c r="C764" s="7"/>
      <c r="D764" s="7"/>
      <c r="E764" s="10"/>
      <c r="F764" s="384"/>
      <c r="G764" s="384"/>
      <c r="H764" s="384"/>
      <c r="I764" s="384"/>
      <c r="J764" s="15"/>
      <c r="K764" s="23"/>
      <c r="L764" s="23"/>
      <c r="M764" s="11"/>
      <c r="N764" s="26"/>
      <c r="O764" s="384"/>
      <c r="P764" s="384"/>
      <c r="Q764" s="384"/>
      <c r="R764" s="7"/>
      <c r="S764" s="23"/>
      <c r="T764" s="384"/>
    </row>
    <row r="765" spans="1:20" s="392" customFormat="1" x14ac:dyDescent="0.2">
      <c r="A765" s="384"/>
      <c r="B765" s="7"/>
      <c r="C765" s="7"/>
      <c r="D765" s="7"/>
      <c r="E765" s="10"/>
      <c r="F765" s="384"/>
      <c r="G765" s="384"/>
      <c r="H765" s="384"/>
      <c r="I765" s="384"/>
      <c r="J765" s="15"/>
      <c r="K765" s="23"/>
      <c r="L765" s="23"/>
      <c r="M765" s="11"/>
      <c r="N765" s="26"/>
      <c r="O765" s="384"/>
      <c r="P765" s="384"/>
      <c r="Q765" s="384"/>
      <c r="R765" s="7"/>
      <c r="S765" s="23"/>
      <c r="T765" s="384"/>
    </row>
    <row r="766" spans="1:20" s="392" customFormat="1" x14ac:dyDescent="0.2">
      <c r="A766" s="384"/>
      <c r="B766" s="7"/>
      <c r="C766" s="7"/>
      <c r="D766" s="7"/>
      <c r="E766" s="10"/>
      <c r="F766" s="384"/>
      <c r="G766" s="384"/>
      <c r="H766" s="384"/>
      <c r="I766" s="384"/>
      <c r="J766" s="15"/>
      <c r="K766" s="23"/>
      <c r="L766" s="23"/>
      <c r="M766" s="11"/>
      <c r="N766" s="26"/>
      <c r="O766" s="384"/>
      <c r="P766" s="384"/>
      <c r="Q766" s="384"/>
      <c r="R766" s="7"/>
      <c r="S766" s="23"/>
      <c r="T766" s="384"/>
    </row>
    <row r="767" spans="1:20" s="392" customFormat="1" x14ac:dyDescent="0.2">
      <c r="A767" s="384"/>
      <c r="B767" s="7"/>
      <c r="C767" s="7"/>
      <c r="D767" s="7"/>
      <c r="E767" s="10"/>
      <c r="F767" s="384"/>
      <c r="G767" s="384"/>
      <c r="H767" s="384"/>
      <c r="I767" s="384"/>
      <c r="J767" s="15"/>
      <c r="K767" s="23"/>
      <c r="L767" s="23"/>
      <c r="M767" s="11"/>
      <c r="N767" s="26"/>
      <c r="O767" s="384"/>
      <c r="P767" s="384"/>
      <c r="Q767" s="384"/>
      <c r="R767" s="7"/>
      <c r="S767" s="23"/>
      <c r="T767" s="384"/>
    </row>
    <row r="768" spans="1:20" s="392" customFormat="1" x14ac:dyDescent="0.2">
      <c r="A768" s="384"/>
      <c r="B768" s="7"/>
      <c r="C768" s="7"/>
      <c r="D768" s="7"/>
      <c r="E768" s="10"/>
      <c r="F768" s="384"/>
      <c r="G768" s="384"/>
      <c r="H768" s="384"/>
      <c r="I768" s="384"/>
      <c r="J768" s="15"/>
      <c r="K768" s="23"/>
      <c r="L768" s="23"/>
      <c r="M768" s="11"/>
      <c r="N768" s="26"/>
      <c r="O768" s="384"/>
      <c r="P768" s="384"/>
      <c r="Q768" s="384"/>
      <c r="R768" s="7"/>
      <c r="S768" s="23"/>
      <c r="T768" s="384"/>
    </row>
    <row r="769" spans="1:20" s="392" customFormat="1" x14ac:dyDescent="0.2">
      <c r="A769" s="384"/>
      <c r="B769" s="7"/>
      <c r="C769" s="7"/>
      <c r="D769" s="7"/>
      <c r="E769" s="10"/>
      <c r="F769" s="384"/>
      <c r="G769" s="384"/>
      <c r="H769" s="384"/>
      <c r="I769" s="384"/>
      <c r="J769" s="15"/>
      <c r="K769" s="23"/>
      <c r="L769" s="23"/>
      <c r="M769" s="11"/>
      <c r="N769" s="26"/>
      <c r="O769" s="384"/>
      <c r="P769" s="384"/>
      <c r="Q769" s="384"/>
      <c r="R769" s="7"/>
      <c r="S769" s="23"/>
      <c r="T769" s="384"/>
    </row>
    <row r="770" spans="1:20" s="392" customFormat="1" x14ac:dyDescent="0.2">
      <c r="A770" s="384"/>
      <c r="B770" s="7"/>
      <c r="C770" s="7"/>
      <c r="D770" s="7"/>
      <c r="E770" s="10"/>
      <c r="F770" s="384"/>
      <c r="G770" s="384"/>
      <c r="H770" s="384"/>
      <c r="I770" s="384"/>
      <c r="J770" s="15"/>
      <c r="K770" s="23"/>
      <c r="L770" s="23"/>
      <c r="M770" s="11"/>
      <c r="N770" s="26"/>
      <c r="O770" s="384"/>
      <c r="P770" s="384"/>
      <c r="Q770" s="384"/>
      <c r="R770" s="7"/>
      <c r="S770" s="23"/>
      <c r="T770" s="384"/>
    </row>
    <row r="771" spans="1:20" s="392" customFormat="1" x14ac:dyDescent="0.2">
      <c r="A771" s="384"/>
      <c r="B771" s="7"/>
      <c r="C771" s="7"/>
      <c r="D771" s="7"/>
      <c r="E771" s="10"/>
      <c r="F771" s="384"/>
      <c r="G771" s="384"/>
      <c r="H771" s="384"/>
      <c r="I771" s="384"/>
      <c r="J771" s="15"/>
      <c r="K771" s="23"/>
      <c r="L771" s="23"/>
      <c r="M771" s="11"/>
      <c r="N771" s="26"/>
      <c r="O771" s="384"/>
      <c r="P771" s="384"/>
      <c r="Q771" s="384"/>
      <c r="R771" s="7"/>
      <c r="S771" s="23"/>
      <c r="T771" s="384"/>
    </row>
    <row r="772" spans="1:20" s="392" customFormat="1" x14ac:dyDescent="0.2">
      <c r="A772" s="384"/>
      <c r="B772" s="7"/>
      <c r="C772" s="7"/>
      <c r="D772" s="7"/>
      <c r="E772" s="10"/>
      <c r="F772" s="384"/>
      <c r="G772" s="384"/>
      <c r="H772" s="384"/>
      <c r="I772" s="384"/>
      <c r="J772" s="15"/>
      <c r="K772" s="23"/>
      <c r="L772" s="23"/>
      <c r="M772" s="11"/>
      <c r="N772" s="26"/>
      <c r="O772" s="384"/>
      <c r="P772" s="384"/>
      <c r="Q772" s="384"/>
      <c r="R772" s="7"/>
      <c r="S772" s="23"/>
      <c r="T772" s="384"/>
    </row>
    <row r="773" spans="1:20" s="392" customFormat="1" x14ac:dyDescent="0.2">
      <c r="A773" s="384"/>
      <c r="B773" s="7"/>
      <c r="C773" s="7"/>
      <c r="D773" s="7"/>
      <c r="E773" s="10"/>
      <c r="F773" s="384"/>
      <c r="G773" s="384"/>
      <c r="H773" s="384"/>
      <c r="I773" s="384"/>
      <c r="J773" s="15"/>
      <c r="K773" s="23"/>
      <c r="L773" s="23"/>
      <c r="M773" s="11"/>
      <c r="N773" s="26"/>
      <c r="O773" s="384"/>
      <c r="P773" s="384"/>
      <c r="Q773" s="384"/>
      <c r="R773" s="7"/>
      <c r="S773" s="23"/>
      <c r="T773" s="384"/>
    </row>
    <row r="774" spans="1:20" s="392" customFormat="1" x14ac:dyDescent="0.2">
      <c r="A774" s="384"/>
      <c r="B774" s="7"/>
      <c r="C774" s="7"/>
      <c r="D774" s="7"/>
      <c r="E774" s="10"/>
      <c r="F774" s="384"/>
      <c r="G774" s="384"/>
      <c r="H774" s="384"/>
      <c r="I774" s="384"/>
      <c r="J774" s="15"/>
      <c r="K774" s="23"/>
      <c r="L774" s="23"/>
      <c r="M774" s="11"/>
      <c r="N774" s="26"/>
      <c r="O774" s="384"/>
      <c r="P774" s="384"/>
      <c r="Q774" s="384"/>
      <c r="R774" s="7"/>
      <c r="S774" s="23"/>
      <c r="T774" s="384"/>
    </row>
    <row r="775" spans="1:20" s="392" customFormat="1" x14ac:dyDescent="0.2">
      <c r="A775" s="384"/>
      <c r="B775" s="7"/>
      <c r="C775" s="7"/>
      <c r="D775" s="7"/>
      <c r="E775" s="10"/>
      <c r="F775" s="384"/>
      <c r="G775" s="384"/>
      <c r="H775" s="384"/>
      <c r="I775" s="384"/>
      <c r="J775" s="15"/>
      <c r="K775" s="23"/>
      <c r="L775" s="23"/>
      <c r="M775" s="11"/>
      <c r="N775" s="26"/>
      <c r="O775" s="384"/>
      <c r="P775" s="384"/>
      <c r="Q775" s="384"/>
      <c r="R775" s="7"/>
      <c r="S775" s="23"/>
      <c r="T775" s="384"/>
    </row>
    <row r="776" spans="1:20" s="392" customFormat="1" x14ac:dyDescent="0.2">
      <c r="A776" s="384"/>
      <c r="B776" s="7"/>
      <c r="C776" s="7"/>
      <c r="D776" s="7"/>
      <c r="E776" s="10"/>
      <c r="F776" s="384"/>
      <c r="G776" s="384"/>
      <c r="H776" s="384"/>
      <c r="I776" s="384"/>
      <c r="J776" s="15"/>
      <c r="K776" s="23"/>
      <c r="L776" s="23"/>
      <c r="M776" s="11"/>
      <c r="N776" s="26"/>
      <c r="O776" s="384"/>
      <c r="P776" s="384"/>
      <c r="Q776" s="384"/>
      <c r="R776" s="7"/>
      <c r="S776" s="23"/>
      <c r="T776" s="384"/>
    </row>
    <row r="777" spans="1:20" s="392" customFormat="1" x14ac:dyDescent="0.2">
      <c r="A777" s="384"/>
      <c r="B777" s="7"/>
      <c r="C777" s="7"/>
      <c r="D777" s="7"/>
      <c r="E777" s="10"/>
      <c r="F777" s="384"/>
      <c r="G777" s="384"/>
      <c r="H777" s="384"/>
      <c r="I777" s="384"/>
      <c r="J777" s="15"/>
      <c r="K777" s="23"/>
      <c r="L777" s="23"/>
      <c r="M777" s="11"/>
      <c r="N777" s="26"/>
      <c r="O777" s="384"/>
      <c r="P777" s="384"/>
      <c r="Q777" s="384"/>
      <c r="R777" s="7"/>
      <c r="S777" s="23"/>
      <c r="T777" s="384"/>
    </row>
    <row r="778" spans="1:20" s="392" customFormat="1" x14ac:dyDescent="0.2">
      <c r="A778" s="384"/>
      <c r="B778" s="7"/>
      <c r="C778" s="7"/>
      <c r="D778" s="7"/>
      <c r="E778" s="10"/>
      <c r="F778" s="384"/>
      <c r="G778" s="384"/>
      <c r="H778" s="384"/>
      <c r="I778" s="384"/>
      <c r="J778" s="15"/>
      <c r="K778" s="23"/>
      <c r="L778" s="23"/>
      <c r="M778" s="11"/>
      <c r="N778" s="26"/>
      <c r="O778" s="384"/>
      <c r="P778" s="384"/>
      <c r="Q778" s="384"/>
      <c r="R778" s="7"/>
      <c r="S778" s="23"/>
      <c r="T778" s="384"/>
    </row>
    <row r="779" spans="1:20" s="392" customFormat="1" x14ac:dyDescent="0.2">
      <c r="A779" s="384"/>
      <c r="B779" s="7"/>
      <c r="C779" s="7"/>
      <c r="D779" s="7"/>
      <c r="E779" s="10"/>
      <c r="F779" s="384"/>
      <c r="G779" s="384"/>
      <c r="H779" s="384"/>
      <c r="I779" s="384"/>
      <c r="J779" s="15"/>
      <c r="K779" s="23"/>
      <c r="L779" s="23"/>
      <c r="M779" s="11"/>
      <c r="N779" s="26"/>
      <c r="O779" s="384"/>
      <c r="P779" s="384"/>
      <c r="Q779" s="384"/>
      <c r="R779" s="7"/>
      <c r="S779" s="23"/>
      <c r="T779" s="384"/>
    </row>
    <row r="780" spans="1:20" s="392" customFormat="1" x14ac:dyDescent="0.2">
      <c r="A780" s="384"/>
      <c r="B780" s="7"/>
      <c r="C780" s="7"/>
      <c r="D780" s="7"/>
      <c r="E780" s="10"/>
      <c r="F780" s="384"/>
      <c r="G780" s="384"/>
      <c r="H780" s="384"/>
      <c r="I780" s="384"/>
      <c r="J780" s="15"/>
      <c r="K780" s="23"/>
      <c r="L780" s="23"/>
      <c r="M780" s="11"/>
      <c r="N780" s="26"/>
      <c r="O780" s="384"/>
      <c r="P780" s="384"/>
      <c r="Q780" s="384"/>
      <c r="R780" s="7"/>
      <c r="S780" s="23"/>
      <c r="T780" s="384"/>
    </row>
    <row r="781" spans="1:20" s="392" customFormat="1" x14ac:dyDescent="0.2">
      <c r="A781" s="384"/>
      <c r="B781" s="7"/>
      <c r="C781" s="7"/>
      <c r="D781" s="7"/>
      <c r="E781" s="10"/>
      <c r="F781" s="384"/>
      <c r="G781" s="384"/>
      <c r="H781" s="384"/>
      <c r="I781" s="384"/>
      <c r="J781" s="15"/>
      <c r="K781" s="23"/>
      <c r="L781" s="23"/>
      <c r="M781" s="11"/>
      <c r="N781" s="26"/>
      <c r="O781" s="384"/>
      <c r="P781" s="384"/>
      <c r="Q781" s="384"/>
      <c r="R781" s="7"/>
      <c r="S781" s="23"/>
      <c r="T781" s="384"/>
    </row>
    <row r="782" spans="1:20" s="392" customFormat="1" x14ac:dyDescent="0.2">
      <c r="A782" s="384"/>
      <c r="B782" s="7"/>
      <c r="C782" s="7"/>
      <c r="D782" s="7"/>
      <c r="E782" s="10"/>
      <c r="F782" s="384"/>
      <c r="G782" s="384"/>
      <c r="H782" s="384"/>
      <c r="I782" s="384"/>
      <c r="J782" s="15"/>
      <c r="K782" s="23"/>
      <c r="L782" s="23"/>
      <c r="M782" s="11"/>
      <c r="N782" s="26"/>
      <c r="O782" s="384"/>
      <c r="P782" s="384"/>
      <c r="Q782" s="384"/>
      <c r="R782" s="7"/>
      <c r="S782" s="23"/>
      <c r="T782" s="384"/>
    </row>
    <row r="783" spans="1:20" s="392" customFormat="1" x14ac:dyDescent="0.2">
      <c r="A783" s="384"/>
      <c r="B783" s="7"/>
      <c r="C783" s="7"/>
      <c r="D783" s="7"/>
      <c r="E783" s="10"/>
      <c r="F783" s="384"/>
      <c r="G783" s="384"/>
      <c r="H783" s="384"/>
      <c r="I783" s="384"/>
      <c r="J783" s="15"/>
      <c r="K783" s="23"/>
      <c r="L783" s="23"/>
      <c r="M783" s="11"/>
      <c r="N783" s="26"/>
      <c r="O783" s="384"/>
      <c r="P783" s="384"/>
      <c r="Q783" s="384"/>
      <c r="R783" s="7"/>
      <c r="S783" s="23"/>
      <c r="T783" s="384"/>
    </row>
    <row r="784" spans="1:20" s="392" customFormat="1" x14ac:dyDescent="0.2">
      <c r="A784" s="384"/>
      <c r="B784" s="7"/>
      <c r="C784" s="7"/>
      <c r="D784" s="7"/>
      <c r="E784" s="10"/>
      <c r="F784" s="384"/>
      <c r="G784" s="384"/>
      <c r="H784" s="384"/>
      <c r="I784" s="384"/>
      <c r="J784" s="15"/>
      <c r="K784" s="23"/>
      <c r="L784" s="23"/>
      <c r="M784" s="11"/>
      <c r="N784" s="26"/>
      <c r="O784" s="384"/>
      <c r="P784" s="384"/>
      <c r="Q784" s="384"/>
      <c r="R784" s="7"/>
      <c r="S784" s="23"/>
      <c r="T784" s="384"/>
    </row>
    <row r="785" spans="1:20" s="392" customFormat="1" x14ac:dyDescent="0.2">
      <c r="A785" s="384"/>
      <c r="B785" s="7"/>
      <c r="C785" s="7"/>
      <c r="D785" s="7"/>
      <c r="E785" s="10"/>
      <c r="F785" s="384"/>
      <c r="G785" s="384"/>
      <c r="H785" s="384"/>
      <c r="I785" s="384"/>
      <c r="J785" s="15"/>
      <c r="K785" s="23"/>
      <c r="L785" s="23"/>
      <c r="M785" s="11"/>
      <c r="N785" s="26"/>
      <c r="O785" s="384"/>
      <c r="P785" s="384"/>
      <c r="Q785" s="384"/>
      <c r="R785" s="7"/>
      <c r="S785" s="23"/>
      <c r="T785" s="384"/>
    </row>
    <row r="786" spans="1:20" s="392" customFormat="1" x14ac:dyDescent="0.2">
      <c r="A786" s="384"/>
      <c r="B786" s="7"/>
      <c r="C786" s="7"/>
      <c r="D786" s="7"/>
      <c r="E786" s="10"/>
      <c r="F786" s="384"/>
      <c r="G786" s="384"/>
      <c r="H786" s="384"/>
      <c r="I786" s="384"/>
      <c r="J786" s="15"/>
      <c r="K786" s="23"/>
      <c r="L786" s="23"/>
      <c r="M786" s="11"/>
      <c r="N786" s="26"/>
      <c r="O786" s="384"/>
      <c r="P786" s="384"/>
      <c r="Q786" s="384"/>
      <c r="R786" s="7"/>
      <c r="S786" s="23"/>
      <c r="T786" s="384"/>
    </row>
    <row r="787" spans="1:20" s="392" customFormat="1" x14ac:dyDescent="0.2">
      <c r="A787" s="384"/>
      <c r="B787" s="7"/>
      <c r="C787" s="7"/>
      <c r="D787" s="7"/>
      <c r="E787" s="10"/>
      <c r="F787" s="384"/>
      <c r="G787" s="384"/>
      <c r="H787" s="384"/>
      <c r="I787" s="384"/>
      <c r="J787" s="15"/>
      <c r="K787" s="23"/>
      <c r="L787" s="23"/>
      <c r="M787" s="11"/>
      <c r="N787" s="26"/>
      <c r="O787" s="384"/>
      <c r="P787" s="384"/>
      <c r="Q787" s="384"/>
      <c r="R787" s="7"/>
      <c r="S787" s="23"/>
      <c r="T787" s="384"/>
    </row>
    <row r="788" spans="1:20" s="392" customFormat="1" x14ac:dyDescent="0.2">
      <c r="A788" s="384"/>
      <c r="B788" s="7"/>
      <c r="C788" s="7"/>
      <c r="D788" s="7"/>
      <c r="E788" s="10"/>
      <c r="F788" s="384"/>
      <c r="G788" s="384"/>
      <c r="H788" s="384"/>
      <c r="I788" s="384"/>
      <c r="J788" s="15"/>
      <c r="K788" s="23"/>
      <c r="L788" s="23"/>
      <c r="M788" s="11"/>
      <c r="N788" s="26"/>
      <c r="O788" s="384"/>
      <c r="P788" s="384"/>
      <c r="Q788" s="384"/>
      <c r="R788" s="7"/>
      <c r="S788" s="23"/>
      <c r="T788" s="384"/>
    </row>
    <row r="789" spans="1:20" s="392" customFormat="1" x14ac:dyDescent="0.2">
      <c r="A789" s="384"/>
      <c r="B789" s="7"/>
      <c r="C789" s="7"/>
      <c r="D789" s="7"/>
      <c r="E789" s="10"/>
      <c r="F789" s="384"/>
      <c r="G789" s="384"/>
      <c r="H789" s="384"/>
      <c r="I789" s="384"/>
      <c r="J789" s="15"/>
      <c r="K789" s="23"/>
      <c r="L789" s="23"/>
      <c r="M789" s="11"/>
      <c r="N789" s="26"/>
      <c r="O789" s="384"/>
      <c r="P789" s="384"/>
      <c r="Q789" s="384"/>
      <c r="R789" s="7"/>
      <c r="S789" s="23"/>
      <c r="T789" s="384"/>
    </row>
    <row r="790" spans="1:20" s="392" customFormat="1" x14ac:dyDescent="0.2">
      <c r="A790" s="384"/>
      <c r="B790" s="7"/>
      <c r="C790" s="7"/>
      <c r="D790" s="7"/>
      <c r="E790" s="10"/>
      <c r="F790" s="384"/>
      <c r="G790" s="384"/>
      <c r="H790" s="384"/>
      <c r="I790" s="384"/>
      <c r="J790" s="15"/>
      <c r="K790" s="23"/>
      <c r="L790" s="23"/>
      <c r="M790" s="11"/>
      <c r="N790" s="26"/>
      <c r="O790" s="384"/>
      <c r="P790" s="384"/>
      <c r="Q790" s="384"/>
      <c r="R790" s="7"/>
      <c r="S790" s="23"/>
      <c r="T790" s="384"/>
    </row>
    <row r="791" spans="1:20" s="392" customFormat="1" x14ac:dyDescent="0.2">
      <c r="A791" s="384"/>
      <c r="B791" s="7"/>
      <c r="C791" s="7"/>
      <c r="D791" s="7"/>
      <c r="E791" s="10"/>
      <c r="F791" s="384"/>
      <c r="G791" s="384"/>
      <c r="H791" s="384"/>
      <c r="I791" s="384"/>
      <c r="J791" s="15"/>
      <c r="K791" s="23"/>
      <c r="L791" s="23"/>
      <c r="M791" s="11"/>
      <c r="N791" s="26"/>
      <c r="O791" s="384"/>
      <c r="P791" s="384"/>
      <c r="Q791" s="384"/>
      <c r="R791" s="7"/>
      <c r="S791" s="23"/>
      <c r="T791" s="384"/>
    </row>
    <row r="792" spans="1:20" s="392" customFormat="1" x14ac:dyDescent="0.2">
      <c r="A792" s="384"/>
      <c r="B792" s="7"/>
      <c r="C792" s="7"/>
      <c r="D792" s="7"/>
      <c r="E792" s="10"/>
      <c r="F792" s="384"/>
      <c r="G792" s="384"/>
      <c r="H792" s="384"/>
      <c r="I792" s="384"/>
      <c r="J792" s="15"/>
      <c r="K792" s="23"/>
      <c r="L792" s="23"/>
      <c r="M792" s="11"/>
      <c r="N792" s="26"/>
      <c r="O792" s="384"/>
      <c r="P792" s="384"/>
      <c r="Q792" s="384"/>
      <c r="R792" s="7"/>
      <c r="S792" s="23"/>
      <c r="T792" s="384"/>
    </row>
    <row r="793" spans="1:20" s="392" customFormat="1" x14ac:dyDescent="0.2">
      <c r="A793" s="384"/>
      <c r="B793" s="7"/>
      <c r="C793" s="7"/>
      <c r="D793" s="7"/>
      <c r="E793" s="10"/>
      <c r="F793" s="384"/>
      <c r="G793" s="384"/>
      <c r="H793" s="384"/>
      <c r="I793" s="384"/>
      <c r="J793" s="15"/>
      <c r="K793" s="23"/>
      <c r="L793" s="23"/>
      <c r="M793" s="11"/>
      <c r="N793" s="26"/>
      <c r="O793" s="384"/>
      <c r="P793" s="384"/>
      <c r="Q793" s="384"/>
      <c r="R793" s="7"/>
      <c r="S793" s="23"/>
      <c r="T793" s="384"/>
    </row>
    <row r="794" spans="1:20" s="392" customFormat="1" x14ac:dyDescent="0.2">
      <c r="A794" s="384"/>
      <c r="B794" s="7"/>
      <c r="C794" s="7"/>
      <c r="D794" s="7"/>
      <c r="E794" s="10"/>
      <c r="F794" s="384"/>
      <c r="G794" s="384"/>
      <c r="H794" s="384"/>
      <c r="I794" s="384"/>
      <c r="J794" s="15"/>
      <c r="K794" s="23"/>
      <c r="L794" s="23"/>
      <c r="M794" s="11"/>
      <c r="N794" s="26"/>
      <c r="O794" s="384"/>
      <c r="P794" s="384"/>
      <c r="Q794" s="384"/>
      <c r="R794" s="7"/>
      <c r="S794" s="23"/>
      <c r="T794" s="384"/>
    </row>
    <row r="795" spans="1:20" s="392" customFormat="1" x14ac:dyDescent="0.2">
      <c r="A795" s="384"/>
      <c r="B795" s="7"/>
      <c r="C795" s="7"/>
      <c r="D795" s="7"/>
      <c r="E795" s="10"/>
      <c r="F795" s="384"/>
      <c r="G795" s="384"/>
      <c r="H795" s="384"/>
      <c r="I795" s="384"/>
      <c r="J795" s="15"/>
      <c r="K795" s="23"/>
      <c r="L795" s="23"/>
      <c r="M795" s="11"/>
      <c r="N795" s="26"/>
      <c r="O795" s="384"/>
      <c r="P795" s="384"/>
      <c r="Q795" s="384"/>
      <c r="R795" s="7"/>
      <c r="S795" s="23"/>
      <c r="T795" s="384"/>
    </row>
    <row r="796" spans="1:20" s="392" customFormat="1" x14ac:dyDescent="0.2">
      <c r="A796" s="384"/>
      <c r="B796" s="7"/>
      <c r="C796" s="7"/>
      <c r="D796" s="7"/>
      <c r="E796" s="10"/>
      <c r="F796" s="384"/>
      <c r="G796" s="384"/>
      <c r="H796" s="384"/>
      <c r="I796" s="384"/>
      <c r="J796" s="15"/>
      <c r="K796" s="23"/>
      <c r="L796" s="23"/>
      <c r="M796" s="11"/>
      <c r="N796" s="26"/>
      <c r="O796" s="384"/>
      <c r="P796" s="384"/>
      <c r="Q796" s="384"/>
      <c r="R796" s="7"/>
      <c r="S796" s="23"/>
      <c r="T796" s="384"/>
    </row>
    <row r="797" spans="1:20" s="392" customFormat="1" x14ac:dyDescent="0.2">
      <c r="A797" s="384"/>
      <c r="B797" s="7"/>
      <c r="C797" s="7"/>
      <c r="D797" s="7"/>
      <c r="E797" s="10"/>
      <c r="F797" s="384"/>
      <c r="G797" s="384"/>
      <c r="H797" s="384"/>
      <c r="I797" s="384"/>
      <c r="J797" s="15"/>
      <c r="K797" s="23"/>
      <c r="L797" s="23"/>
      <c r="M797" s="11"/>
      <c r="N797" s="26"/>
      <c r="O797" s="384"/>
      <c r="P797" s="384"/>
      <c r="Q797" s="384"/>
      <c r="R797" s="7"/>
      <c r="S797" s="23"/>
      <c r="T797" s="384"/>
    </row>
    <row r="798" spans="1:20" s="392" customFormat="1" x14ac:dyDescent="0.2">
      <c r="A798" s="384"/>
      <c r="B798" s="7"/>
      <c r="C798" s="7"/>
      <c r="D798" s="7"/>
      <c r="E798" s="10"/>
      <c r="F798" s="384"/>
      <c r="G798" s="384"/>
      <c r="H798" s="384"/>
      <c r="I798" s="384"/>
      <c r="J798" s="15"/>
      <c r="K798" s="23"/>
      <c r="L798" s="23"/>
      <c r="M798" s="11"/>
      <c r="N798" s="26"/>
      <c r="O798" s="384"/>
      <c r="P798" s="384"/>
      <c r="Q798" s="384"/>
      <c r="R798" s="7"/>
      <c r="S798" s="23"/>
      <c r="T798" s="384"/>
    </row>
    <row r="799" spans="1:20" s="392" customFormat="1" x14ac:dyDescent="0.2">
      <c r="A799" s="384"/>
      <c r="B799" s="7"/>
      <c r="C799" s="7"/>
      <c r="D799" s="7"/>
      <c r="E799" s="10"/>
      <c r="F799" s="384"/>
      <c r="G799" s="384"/>
      <c r="H799" s="384"/>
      <c r="I799" s="384"/>
      <c r="J799" s="15"/>
      <c r="K799" s="23"/>
      <c r="L799" s="23"/>
      <c r="M799" s="11"/>
      <c r="N799" s="26"/>
      <c r="O799" s="384"/>
      <c r="P799" s="384"/>
      <c r="Q799" s="384"/>
      <c r="R799" s="7"/>
      <c r="S799" s="23"/>
      <c r="T799" s="384"/>
    </row>
    <row r="800" spans="1:20" s="392" customFormat="1" x14ac:dyDescent="0.2">
      <c r="A800" s="384"/>
      <c r="B800" s="7"/>
      <c r="C800" s="7"/>
      <c r="D800" s="7"/>
      <c r="E800" s="10"/>
      <c r="F800" s="384"/>
      <c r="G800" s="384"/>
      <c r="H800" s="384"/>
      <c r="I800" s="384"/>
      <c r="J800" s="15"/>
      <c r="K800" s="23"/>
      <c r="L800" s="23"/>
      <c r="M800" s="11"/>
      <c r="N800" s="26"/>
      <c r="O800" s="384"/>
      <c r="P800" s="384"/>
      <c r="Q800" s="384"/>
      <c r="R800" s="7"/>
      <c r="S800" s="23"/>
      <c r="T800" s="384"/>
    </row>
    <row r="801" spans="1:20" s="392" customFormat="1" x14ac:dyDescent="0.2">
      <c r="A801" s="384"/>
      <c r="B801" s="7"/>
      <c r="C801" s="7"/>
      <c r="D801" s="7"/>
      <c r="E801" s="10"/>
      <c r="F801" s="384"/>
      <c r="G801" s="384"/>
      <c r="H801" s="384"/>
      <c r="I801" s="384"/>
      <c r="J801" s="15"/>
      <c r="K801" s="23"/>
      <c r="L801" s="23"/>
      <c r="M801" s="11"/>
      <c r="N801" s="26"/>
      <c r="O801" s="384"/>
      <c r="P801" s="384"/>
      <c r="Q801" s="384"/>
      <c r="R801" s="7"/>
      <c r="S801" s="23"/>
      <c r="T801" s="384"/>
    </row>
    <row r="802" spans="1:20" s="392" customFormat="1" x14ac:dyDescent="0.2">
      <c r="A802" s="384"/>
      <c r="B802" s="7"/>
      <c r="C802" s="7"/>
      <c r="D802" s="7"/>
      <c r="E802" s="10"/>
      <c r="F802" s="384"/>
      <c r="G802" s="384"/>
      <c r="H802" s="384"/>
      <c r="I802" s="384"/>
      <c r="J802" s="15"/>
      <c r="K802" s="23"/>
      <c r="L802" s="23"/>
      <c r="M802" s="11"/>
      <c r="N802" s="26"/>
      <c r="O802" s="384"/>
      <c r="P802" s="384"/>
      <c r="Q802" s="384"/>
      <c r="R802" s="7"/>
      <c r="S802" s="23"/>
      <c r="T802" s="384"/>
    </row>
    <row r="803" spans="1:20" s="392" customFormat="1" x14ac:dyDescent="0.2">
      <c r="A803" s="384"/>
      <c r="B803" s="7"/>
      <c r="C803" s="7"/>
      <c r="D803" s="7"/>
      <c r="E803" s="10"/>
      <c r="F803" s="384"/>
      <c r="G803" s="384"/>
      <c r="H803" s="384"/>
      <c r="I803" s="384"/>
      <c r="J803" s="15"/>
      <c r="K803" s="23"/>
      <c r="L803" s="23"/>
      <c r="M803" s="11"/>
      <c r="N803" s="26"/>
      <c r="O803" s="384"/>
      <c r="P803" s="384"/>
      <c r="Q803" s="384"/>
      <c r="R803" s="7"/>
      <c r="S803" s="23"/>
      <c r="T803" s="384"/>
    </row>
    <row r="804" spans="1:20" s="392" customFormat="1" x14ac:dyDescent="0.2">
      <c r="A804" s="384"/>
      <c r="B804" s="7"/>
      <c r="C804" s="7"/>
      <c r="D804" s="7"/>
      <c r="E804" s="10"/>
      <c r="F804" s="384"/>
      <c r="G804" s="384"/>
      <c r="H804" s="384"/>
      <c r="I804" s="384"/>
      <c r="J804" s="15"/>
      <c r="K804" s="23"/>
      <c r="L804" s="23"/>
      <c r="M804" s="11"/>
      <c r="N804" s="26"/>
      <c r="O804" s="384"/>
      <c r="P804" s="384"/>
      <c r="Q804" s="384"/>
      <c r="R804" s="7"/>
      <c r="S804" s="23"/>
      <c r="T804" s="384"/>
    </row>
    <row r="805" spans="1:20" s="392" customFormat="1" x14ac:dyDescent="0.2">
      <c r="A805" s="384"/>
      <c r="B805" s="7"/>
      <c r="C805" s="7"/>
      <c r="D805" s="7"/>
      <c r="E805" s="10"/>
      <c r="F805" s="384"/>
      <c r="G805" s="384"/>
      <c r="H805" s="384"/>
      <c r="I805" s="384"/>
      <c r="J805" s="15"/>
      <c r="K805" s="23"/>
      <c r="L805" s="23"/>
      <c r="M805" s="11"/>
      <c r="N805" s="26"/>
      <c r="O805" s="384"/>
      <c r="P805" s="384"/>
      <c r="Q805" s="384"/>
      <c r="R805" s="7"/>
      <c r="S805" s="23"/>
      <c r="T805" s="384"/>
    </row>
    <row r="806" spans="1:20" s="392" customFormat="1" x14ac:dyDescent="0.2">
      <c r="A806" s="384"/>
      <c r="B806" s="7"/>
      <c r="C806" s="7"/>
      <c r="D806" s="7"/>
      <c r="E806" s="10"/>
      <c r="F806" s="384"/>
      <c r="G806" s="384"/>
      <c r="H806" s="384"/>
      <c r="I806" s="384"/>
      <c r="J806" s="15"/>
      <c r="K806" s="23"/>
      <c r="L806" s="23"/>
      <c r="M806" s="11"/>
      <c r="N806" s="26"/>
      <c r="O806" s="384"/>
      <c r="P806" s="384"/>
      <c r="Q806" s="384"/>
      <c r="R806" s="7"/>
      <c r="S806" s="23"/>
      <c r="T806" s="384"/>
    </row>
    <row r="807" spans="1:20" s="392" customFormat="1" x14ac:dyDescent="0.2">
      <c r="A807" s="384"/>
      <c r="B807" s="7"/>
      <c r="C807" s="7"/>
      <c r="D807" s="7"/>
      <c r="E807" s="10"/>
      <c r="F807" s="384"/>
      <c r="G807" s="384"/>
      <c r="H807" s="384"/>
      <c r="I807" s="384"/>
      <c r="J807" s="15"/>
      <c r="K807" s="23"/>
      <c r="L807" s="23"/>
      <c r="M807" s="11"/>
      <c r="N807" s="26"/>
      <c r="O807" s="384"/>
      <c r="P807" s="384"/>
      <c r="Q807" s="384"/>
      <c r="R807" s="7"/>
      <c r="S807" s="23"/>
      <c r="T807" s="384"/>
    </row>
    <row r="808" spans="1:20" s="392" customFormat="1" x14ac:dyDescent="0.2">
      <c r="A808" s="384"/>
      <c r="B808" s="7"/>
      <c r="C808" s="7"/>
      <c r="D808" s="7"/>
      <c r="E808" s="10"/>
      <c r="F808" s="384"/>
      <c r="G808" s="384"/>
      <c r="H808" s="384"/>
      <c r="I808" s="384"/>
      <c r="J808" s="15"/>
      <c r="K808" s="23"/>
      <c r="L808" s="23"/>
      <c r="M808" s="11"/>
      <c r="N808" s="26"/>
      <c r="O808" s="384"/>
      <c r="P808" s="384"/>
      <c r="Q808" s="384"/>
      <c r="R808" s="7"/>
      <c r="S808" s="23"/>
      <c r="T808" s="384"/>
    </row>
    <row r="809" spans="1:20" s="392" customFormat="1" x14ac:dyDescent="0.2">
      <c r="A809" s="384"/>
      <c r="B809" s="7"/>
      <c r="C809" s="7"/>
      <c r="D809" s="7"/>
      <c r="E809" s="10"/>
      <c r="F809" s="384"/>
      <c r="G809" s="384"/>
      <c r="H809" s="384"/>
      <c r="I809" s="384"/>
      <c r="J809" s="15"/>
      <c r="K809" s="23"/>
      <c r="L809" s="23"/>
      <c r="M809" s="11"/>
      <c r="N809" s="26"/>
      <c r="O809" s="384"/>
      <c r="P809" s="384"/>
      <c r="Q809" s="384"/>
      <c r="R809" s="7"/>
      <c r="S809" s="23"/>
      <c r="T809" s="384"/>
    </row>
    <row r="810" spans="1:20" s="392" customFormat="1" x14ac:dyDescent="0.2">
      <c r="A810" s="384"/>
      <c r="B810" s="7"/>
      <c r="C810" s="7"/>
      <c r="D810" s="7"/>
      <c r="E810" s="10"/>
      <c r="F810" s="384"/>
      <c r="G810" s="384"/>
      <c r="H810" s="384"/>
      <c r="I810" s="384"/>
      <c r="J810" s="15"/>
      <c r="K810" s="23"/>
      <c r="L810" s="23"/>
      <c r="M810" s="11"/>
      <c r="N810" s="26"/>
      <c r="O810" s="384"/>
      <c r="P810" s="384"/>
      <c r="Q810" s="384"/>
      <c r="R810" s="7"/>
      <c r="S810" s="23"/>
      <c r="T810" s="384"/>
    </row>
    <row r="811" spans="1:20" s="392" customFormat="1" x14ac:dyDescent="0.2">
      <c r="A811" s="384"/>
      <c r="B811" s="7"/>
      <c r="C811" s="7"/>
      <c r="D811" s="7"/>
      <c r="E811" s="10"/>
      <c r="F811" s="384"/>
      <c r="G811" s="384"/>
      <c r="H811" s="384"/>
      <c r="I811" s="384"/>
      <c r="J811" s="15"/>
      <c r="K811" s="23"/>
      <c r="L811" s="23"/>
      <c r="M811" s="11"/>
      <c r="N811" s="26"/>
      <c r="O811" s="384"/>
      <c r="P811" s="384"/>
      <c r="Q811" s="384"/>
      <c r="R811" s="7"/>
      <c r="S811" s="23"/>
      <c r="T811" s="384"/>
    </row>
    <row r="812" spans="1:20" s="392" customFormat="1" x14ac:dyDescent="0.2">
      <c r="A812" s="384"/>
      <c r="B812" s="7"/>
      <c r="C812" s="7"/>
      <c r="D812" s="7"/>
      <c r="E812" s="10"/>
      <c r="F812" s="384"/>
      <c r="G812" s="384"/>
      <c r="H812" s="384"/>
      <c r="I812" s="384"/>
      <c r="J812" s="15"/>
      <c r="K812" s="23"/>
      <c r="L812" s="23"/>
      <c r="M812" s="11"/>
      <c r="N812" s="26"/>
      <c r="O812" s="384"/>
      <c r="P812" s="384"/>
      <c r="Q812" s="384"/>
      <c r="R812" s="7"/>
      <c r="S812" s="23"/>
      <c r="T812" s="384"/>
    </row>
    <row r="813" spans="1:20" s="392" customFormat="1" x14ac:dyDescent="0.2">
      <c r="A813" s="384"/>
      <c r="B813" s="7"/>
      <c r="C813" s="7"/>
      <c r="D813" s="7"/>
      <c r="E813" s="10"/>
      <c r="F813" s="384"/>
      <c r="G813" s="384"/>
      <c r="H813" s="384"/>
      <c r="I813" s="384"/>
      <c r="J813" s="15"/>
      <c r="K813" s="23"/>
      <c r="L813" s="23"/>
      <c r="M813" s="11"/>
      <c r="N813" s="26"/>
      <c r="O813" s="384"/>
      <c r="P813" s="384"/>
      <c r="Q813" s="384"/>
      <c r="R813" s="7"/>
      <c r="S813" s="23"/>
      <c r="T813" s="384"/>
    </row>
    <row r="814" spans="1:20" s="392" customFormat="1" x14ac:dyDescent="0.2">
      <c r="A814" s="384"/>
      <c r="B814" s="7"/>
      <c r="C814" s="7"/>
      <c r="D814" s="7"/>
      <c r="E814" s="10"/>
      <c r="F814" s="384"/>
      <c r="G814" s="384"/>
      <c r="H814" s="384"/>
      <c r="I814" s="384"/>
      <c r="J814" s="15"/>
      <c r="K814" s="23"/>
      <c r="L814" s="23"/>
      <c r="M814" s="11"/>
      <c r="N814" s="26"/>
      <c r="O814" s="384"/>
      <c r="P814" s="384"/>
      <c r="Q814" s="384"/>
      <c r="R814" s="7"/>
      <c r="S814" s="23"/>
      <c r="T814" s="384"/>
    </row>
    <row r="815" spans="1:20" s="392" customFormat="1" x14ac:dyDescent="0.2">
      <c r="A815" s="384"/>
      <c r="B815" s="7"/>
      <c r="C815" s="7"/>
      <c r="D815" s="7"/>
      <c r="E815" s="10"/>
      <c r="F815" s="384"/>
      <c r="G815" s="384"/>
      <c r="H815" s="384"/>
      <c r="I815" s="384"/>
      <c r="J815" s="15"/>
      <c r="K815" s="23"/>
      <c r="L815" s="23"/>
      <c r="M815" s="11"/>
      <c r="N815" s="26"/>
      <c r="O815" s="384"/>
      <c r="P815" s="384"/>
      <c r="Q815" s="384"/>
      <c r="R815" s="7"/>
      <c r="S815" s="23"/>
      <c r="T815" s="384"/>
    </row>
    <row r="816" spans="1:20" s="392" customFormat="1" x14ac:dyDescent="0.2">
      <c r="A816" s="384"/>
      <c r="B816" s="7"/>
      <c r="C816" s="7"/>
      <c r="D816" s="7"/>
      <c r="E816" s="10"/>
      <c r="F816" s="384"/>
      <c r="G816" s="384"/>
      <c r="H816" s="384"/>
      <c r="I816" s="384"/>
      <c r="J816" s="15"/>
      <c r="K816" s="23"/>
      <c r="L816" s="23"/>
      <c r="M816" s="11"/>
      <c r="N816" s="26"/>
      <c r="O816" s="384"/>
      <c r="P816" s="384"/>
      <c r="Q816" s="384"/>
      <c r="R816" s="7"/>
      <c r="S816" s="23"/>
      <c r="T816" s="384"/>
    </row>
    <row r="817" spans="1:20" s="392" customFormat="1" x14ac:dyDescent="0.2">
      <c r="A817" s="384"/>
      <c r="B817" s="7"/>
      <c r="C817" s="7"/>
      <c r="D817" s="7"/>
      <c r="E817" s="10"/>
      <c r="F817" s="384"/>
      <c r="G817" s="384"/>
      <c r="H817" s="384"/>
      <c r="I817" s="384"/>
      <c r="J817" s="15"/>
      <c r="K817" s="23"/>
      <c r="L817" s="23"/>
      <c r="M817" s="11"/>
      <c r="N817" s="26"/>
      <c r="O817" s="384"/>
      <c r="P817" s="384"/>
      <c r="Q817" s="384"/>
      <c r="R817" s="7"/>
      <c r="S817" s="23"/>
      <c r="T817" s="384"/>
    </row>
    <row r="818" spans="1:20" s="392" customFormat="1" x14ac:dyDescent="0.2">
      <c r="A818" s="384"/>
      <c r="B818" s="7"/>
      <c r="C818" s="7"/>
      <c r="D818" s="7"/>
      <c r="E818" s="10"/>
      <c r="F818" s="384"/>
      <c r="G818" s="384"/>
      <c r="H818" s="384"/>
      <c r="I818" s="384"/>
      <c r="J818" s="15"/>
      <c r="K818" s="23"/>
      <c r="L818" s="23"/>
      <c r="M818" s="11"/>
      <c r="N818" s="26"/>
      <c r="O818" s="384"/>
      <c r="P818" s="384"/>
      <c r="Q818" s="384"/>
      <c r="R818" s="7"/>
      <c r="S818" s="23"/>
      <c r="T818" s="384"/>
    </row>
    <row r="819" spans="1:20" s="392" customFormat="1" x14ac:dyDescent="0.2">
      <c r="A819" s="384"/>
      <c r="B819" s="7"/>
      <c r="C819" s="7"/>
      <c r="D819" s="7"/>
      <c r="E819" s="10"/>
      <c r="F819" s="384"/>
      <c r="G819" s="384"/>
      <c r="H819" s="384"/>
      <c r="I819" s="384"/>
      <c r="J819" s="15"/>
      <c r="K819" s="23"/>
      <c r="L819" s="23"/>
      <c r="M819" s="11"/>
      <c r="N819" s="26"/>
      <c r="O819" s="384"/>
      <c r="P819" s="384"/>
      <c r="Q819" s="384"/>
      <c r="R819" s="7"/>
      <c r="S819" s="23"/>
      <c r="T819" s="384"/>
    </row>
    <row r="820" spans="1:20" s="392" customFormat="1" x14ac:dyDescent="0.2">
      <c r="A820" s="384"/>
      <c r="B820" s="7"/>
      <c r="C820" s="7"/>
      <c r="D820" s="7"/>
      <c r="E820" s="10"/>
      <c r="F820" s="384"/>
      <c r="G820" s="384"/>
      <c r="H820" s="384"/>
      <c r="I820" s="384"/>
      <c r="J820" s="15"/>
      <c r="K820" s="23"/>
      <c r="L820" s="23"/>
      <c r="M820" s="11"/>
      <c r="N820" s="26"/>
      <c r="O820" s="384"/>
      <c r="P820" s="384"/>
      <c r="Q820" s="384"/>
      <c r="R820" s="7"/>
      <c r="S820" s="23"/>
      <c r="T820" s="384"/>
    </row>
    <row r="821" spans="1:20" s="392" customFormat="1" x14ac:dyDescent="0.2">
      <c r="A821" s="384"/>
      <c r="B821" s="7"/>
      <c r="C821" s="7"/>
      <c r="D821" s="7"/>
      <c r="E821" s="10"/>
      <c r="F821" s="384"/>
      <c r="G821" s="384"/>
      <c r="H821" s="384"/>
      <c r="I821" s="384"/>
      <c r="J821" s="15"/>
      <c r="K821" s="23"/>
      <c r="L821" s="23"/>
      <c r="M821" s="11"/>
      <c r="N821" s="26"/>
      <c r="O821" s="384"/>
      <c r="P821" s="384"/>
      <c r="Q821" s="384"/>
      <c r="R821" s="7"/>
      <c r="S821" s="23"/>
      <c r="T821" s="384"/>
    </row>
    <row r="822" spans="1:20" s="392" customFormat="1" x14ac:dyDescent="0.2">
      <c r="A822" s="384"/>
      <c r="B822" s="7"/>
      <c r="C822" s="7"/>
      <c r="D822" s="7"/>
      <c r="E822" s="10"/>
      <c r="F822" s="384"/>
      <c r="G822" s="384"/>
      <c r="H822" s="384"/>
      <c r="I822" s="384"/>
      <c r="J822" s="15"/>
      <c r="K822" s="23"/>
      <c r="L822" s="23"/>
      <c r="M822" s="11"/>
      <c r="N822" s="26"/>
      <c r="O822" s="384"/>
      <c r="P822" s="384"/>
      <c r="Q822" s="384"/>
      <c r="R822" s="7"/>
      <c r="S822" s="23"/>
      <c r="T822" s="384"/>
    </row>
    <row r="823" spans="1:20" s="392" customFormat="1" x14ac:dyDescent="0.2">
      <c r="A823" s="384"/>
      <c r="B823" s="7"/>
      <c r="C823" s="7"/>
      <c r="D823" s="7"/>
      <c r="E823" s="10"/>
      <c r="F823" s="384"/>
      <c r="G823" s="384"/>
      <c r="H823" s="384"/>
      <c r="I823" s="384"/>
      <c r="J823" s="15"/>
      <c r="K823" s="23"/>
      <c r="L823" s="23"/>
      <c r="M823" s="11"/>
      <c r="N823" s="26"/>
      <c r="O823" s="384"/>
      <c r="P823" s="384"/>
      <c r="Q823" s="384"/>
      <c r="R823" s="7"/>
      <c r="S823" s="23"/>
      <c r="T823" s="384"/>
    </row>
    <row r="824" spans="1:20" s="392" customFormat="1" x14ac:dyDescent="0.2">
      <c r="A824" s="384"/>
      <c r="B824" s="7"/>
      <c r="C824" s="7"/>
      <c r="D824" s="7"/>
      <c r="E824" s="10"/>
      <c r="F824" s="384"/>
      <c r="G824" s="384"/>
      <c r="H824" s="384"/>
      <c r="I824" s="384"/>
      <c r="J824" s="15"/>
      <c r="K824" s="23"/>
      <c r="L824" s="23"/>
      <c r="M824" s="11"/>
      <c r="N824" s="26"/>
      <c r="O824" s="384"/>
      <c r="P824" s="384"/>
      <c r="Q824" s="384"/>
      <c r="R824" s="7"/>
      <c r="S824" s="23"/>
      <c r="T824" s="384"/>
    </row>
    <row r="825" spans="1:20" s="392" customFormat="1" x14ac:dyDescent="0.2">
      <c r="A825" s="384"/>
      <c r="B825" s="7"/>
      <c r="C825" s="7"/>
      <c r="D825" s="7"/>
      <c r="E825" s="10"/>
      <c r="F825" s="384"/>
      <c r="G825" s="384"/>
      <c r="H825" s="384"/>
      <c r="I825" s="384"/>
      <c r="J825" s="15"/>
      <c r="K825" s="23"/>
      <c r="L825" s="23"/>
      <c r="M825" s="11"/>
      <c r="N825" s="26"/>
      <c r="O825" s="384"/>
      <c r="P825" s="384"/>
      <c r="Q825" s="384"/>
      <c r="R825" s="7"/>
      <c r="S825" s="23"/>
      <c r="T825" s="384"/>
    </row>
    <row r="826" spans="1:20" s="392" customFormat="1" x14ac:dyDescent="0.2">
      <c r="A826" s="384"/>
      <c r="B826" s="7"/>
      <c r="C826" s="7"/>
      <c r="D826" s="7"/>
      <c r="E826" s="10"/>
      <c r="F826" s="384"/>
      <c r="G826" s="384"/>
      <c r="H826" s="384"/>
      <c r="I826" s="384"/>
      <c r="J826" s="15"/>
      <c r="K826" s="23"/>
      <c r="L826" s="23"/>
      <c r="M826" s="11"/>
      <c r="N826" s="26"/>
      <c r="O826" s="384"/>
      <c r="P826" s="384"/>
      <c r="Q826" s="384"/>
      <c r="R826" s="7"/>
      <c r="S826" s="23"/>
      <c r="T826" s="384"/>
    </row>
    <row r="827" spans="1:20" s="392" customFormat="1" x14ac:dyDescent="0.2">
      <c r="A827" s="384"/>
      <c r="B827" s="7"/>
      <c r="C827" s="7"/>
      <c r="D827" s="7"/>
      <c r="E827" s="10"/>
      <c r="F827" s="384"/>
      <c r="G827" s="384"/>
      <c r="H827" s="384"/>
      <c r="I827" s="384"/>
      <c r="J827" s="15"/>
      <c r="K827" s="23"/>
      <c r="L827" s="23"/>
      <c r="M827" s="11"/>
      <c r="N827" s="26"/>
      <c r="O827" s="384"/>
      <c r="P827" s="384"/>
      <c r="Q827" s="384"/>
      <c r="R827" s="7"/>
      <c r="S827" s="23"/>
      <c r="T827" s="384"/>
    </row>
    <row r="828" spans="1:20" s="392" customFormat="1" x14ac:dyDescent="0.2">
      <c r="A828" s="384"/>
      <c r="B828" s="7"/>
      <c r="C828" s="7"/>
      <c r="D828" s="7"/>
      <c r="E828" s="10"/>
      <c r="F828" s="384"/>
      <c r="G828" s="384"/>
      <c r="H828" s="384"/>
      <c r="I828" s="384"/>
      <c r="J828" s="15"/>
      <c r="K828" s="23"/>
      <c r="L828" s="23"/>
      <c r="M828" s="11"/>
      <c r="N828" s="26"/>
      <c r="O828" s="384"/>
      <c r="P828" s="384"/>
      <c r="Q828" s="384"/>
      <c r="R828" s="7"/>
      <c r="S828" s="23"/>
      <c r="T828" s="384"/>
    </row>
    <row r="829" spans="1:20" s="392" customFormat="1" x14ac:dyDescent="0.2">
      <c r="A829" s="384"/>
      <c r="B829" s="7"/>
      <c r="C829" s="7"/>
      <c r="D829" s="7"/>
      <c r="E829" s="10"/>
      <c r="F829" s="384"/>
      <c r="G829" s="384"/>
      <c r="H829" s="384"/>
      <c r="I829" s="384"/>
      <c r="J829" s="15"/>
      <c r="K829" s="23"/>
      <c r="L829" s="23"/>
      <c r="M829" s="11"/>
      <c r="N829" s="26"/>
      <c r="O829" s="384"/>
      <c r="P829" s="384"/>
      <c r="Q829" s="384"/>
      <c r="R829" s="7"/>
      <c r="S829" s="23"/>
      <c r="T829" s="384"/>
    </row>
    <row r="830" spans="1:20" s="392" customFormat="1" x14ac:dyDescent="0.2">
      <c r="A830" s="384"/>
      <c r="B830" s="7"/>
      <c r="C830" s="7"/>
      <c r="D830" s="7"/>
      <c r="E830" s="10"/>
      <c r="F830" s="384"/>
      <c r="G830" s="384"/>
      <c r="H830" s="384"/>
      <c r="I830" s="384"/>
      <c r="J830" s="15"/>
      <c r="K830" s="23"/>
      <c r="L830" s="23"/>
      <c r="M830" s="11"/>
      <c r="N830" s="26"/>
      <c r="O830" s="384"/>
      <c r="P830" s="384"/>
      <c r="Q830" s="384"/>
      <c r="R830" s="7"/>
      <c r="S830" s="23"/>
      <c r="T830" s="384"/>
    </row>
    <row r="831" spans="1:20" s="392" customFormat="1" x14ac:dyDescent="0.2">
      <c r="A831" s="384"/>
      <c r="B831" s="7"/>
      <c r="C831" s="7"/>
      <c r="D831" s="7"/>
      <c r="E831" s="10"/>
      <c r="F831" s="384"/>
      <c r="G831" s="384"/>
      <c r="H831" s="384"/>
      <c r="I831" s="384"/>
      <c r="J831" s="15"/>
      <c r="K831" s="23"/>
      <c r="L831" s="23"/>
      <c r="M831" s="11"/>
      <c r="N831" s="26"/>
      <c r="O831" s="384"/>
      <c r="P831" s="384"/>
      <c r="Q831" s="384"/>
      <c r="R831" s="7"/>
      <c r="S831" s="23"/>
      <c r="T831" s="384"/>
    </row>
    <row r="832" spans="1:20" s="392" customFormat="1" x14ac:dyDescent="0.2">
      <c r="A832" s="384"/>
      <c r="B832" s="7"/>
      <c r="C832" s="7"/>
      <c r="D832" s="7"/>
      <c r="E832" s="10"/>
      <c r="F832" s="384"/>
      <c r="G832" s="384"/>
      <c r="H832" s="384"/>
      <c r="I832" s="384"/>
      <c r="J832" s="15"/>
      <c r="K832" s="23"/>
      <c r="L832" s="23"/>
      <c r="M832" s="11"/>
      <c r="N832" s="26"/>
      <c r="O832" s="384"/>
      <c r="P832" s="384"/>
      <c r="Q832" s="384"/>
      <c r="R832" s="7"/>
      <c r="S832" s="23"/>
      <c r="T832" s="384"/>
    </row>
    <row r="833" spans="1:20" s="392" customFormat="1" x14ac:dyDescent="0.2">
      <c r="A833" s="384"/>
      <c r="B833" s="7"/>
      <c r="C833" s="7"/>
      <c r="D833" s="7"/>
      <c r="E833" s="10"/>
      <c r="F833" s="384"/>
      <c r="G833" s="384"/>
      <c r="H833" s="384"/>
      <c r="I833" s="384"/>
      <c r="J833" s="15"/>
      <c r="K833" s="23"/>
      <c r="L833" s="23"/>
      <c r="M833" s="11"/>
      <c r="N833" s="26"/>
      <c r="O833" s="384"/>
      <c r="P833" s="384"/>
      <c r="Q833" s="384"/>
      <c r="R833" s="7"/>
      <c r="S833" s="23"/>
      <c r="T833" s="384"/>
    </row>
    <row r="834" spans="1:20" s="392" customFormat="1" x14ac:dyDescent="0.2">
      <c r="A834" s="384"/>
      <c r="B834" s="7"/>
      <c r="C834" s="7"/>
      <c r="D834" s="7"/>
      <c r="E834" s="10"/>
      <c r="F834" s="384"/>
      <c r="G834" s="384"/>
      <c r="H834" s="384"/>
      <c r="I834" s="384"/>
      <c r="J834" s="15"/>
      <c r="K834" s="23"/>
      <c r="L834" s="23"/>
      <c r="M834" s="11"/>
      <c r="N834" s="26"/>
      <c r="O834" s="384"/>
      <c r="P834" s="384"/>
      <c r="Q834" s="384"/>
      <c r="R834" s="7"/>
      <c r="S834" s="23"/>
      <c r="T834" s="384"/>
    </row>
    <row r="835" spans="1:20" s="392" customFormat="1" x14ac:dyDescent="0.2">
      <c r="A835" s="384"/>
      <c r="B835" s="7"/>
      <c r="C835" s="7"/>
      <c r="D835" s="7"/>
      <c r="E835" s="10"/>
      <c r="F835" s="384"/>
      <c r="G835" s="384"/>
      <c r="H835" s="384"/>
      <c r="I835" s="384"/>
      <c r="J835" s="15"/>
      <c r="K835" s="23"/>
      <c r="L835" s="23"/>
      <c r="M835" s="11"/>
      <c r="N835" s="26"/>
      <c r="O835" s="384"/>
      <c r="P835" s="384"/>
      <c r="Q835" s="384"/>
      <c r="R835" s="7"/>
      <c r="S835" s="23"/>
      <c r="T835" s="384"/>
    </row>
    <row r="836" spans="1:20" s="392" customFormat="1" x14ac:dyDescent="0.2">
      <c r="A836" s="384"/>
      <c r="B836" s="7"/>
      <c r="C836" s="7"/>
      <c r="D836" s="7"/>
      <c r="E836" s="10"/>
      <c r="F836" s="384"/>
      <c r="G836" s="384"/>
      <c r="H836" s="384"/>
      <c r="I836" s="384"/>
      <c r="J836" s="15"/>
      <c r="K836" s="23"/>
      <c r="L836" s="23"/>
      <c r="M836" s="11"/>
      <c r="N836" s="26"/>
      <c r="O836" s="384"/>
      <c r="P836" s="384"/>
      <c r="Q836" s="384"/>
      <c r="R836" s="7"/>
      <c r="S836" s="23"/>
      <c r="T836" s="384"/>
    </row>
    <row r="837" spans="1:20" s="392" customFormat="1" x14ac:dyDescent="0.2">
      <c r="A837" s="384"/>
      <c r="B837" s="7"/>
      <c r="C837" s="7"/>
      <c r="D837" s="7"/>
      <c r="E837" s="10"/>
      <c r="F837" s="384"/>
      <c r="G837" s="384"/>
      <c r="H837" s="384"/>
      <c r="I837" s="384"/>
      <c r="J837" s="15"/>
      <c r="K837" s="23"/>
      <c r="L837" s="23"/>
      <c r="M837" s="11"/>
      <c r="N837" s="26"/>
      <c r="O837" s="384"/>
      <c r="P837" s="384"/>
      <c r="Q837" s="384"/>
      <c r="R837" s="7"/>
      <c r="S837" s="23"/>
      <c r="T837" s="384"/>
    </row>
    <row r="838" spans="1:20" s="392" customFormat="1" x14ac:dyDescent="0.2">
      <c r="A838" s="384"/>
      <c r="B838" s="7"/>
      <c r="C838" s="7"/>
      <c r="D838" s="7"/>
      <c r="E838" s="10"/>
      <c r="F838" s="384"/>
      <c r="G838" s="384"/>
      <c r="H838" s="384"/>
      <c r="I838" s="384"/>
      <c r="J838" s="15"/>
      <c r="K838" s="23"/>
      <c r="L838" s="23"/>
      <c r="M838" s="11"/>
      <c r="N838" s="26"/>
      <c r="O838" s="384"/>
      <c r="P838" s="384"/>
      <c r="Q838" s="384"/>
      <c r="R838" s="7"/>
      <c r="S838" s="23"/>
      <c r="T838" s="384"/>
    </row>
    <row r="839" spans="1:20" s="392" customFormat="1" x14ac:dyDescent="0.2">
      <c r="A839" s="384"/>
      <c r="B839" s="7"/>
      <c r="C839" s="7"/>
      <c r="D839" s="7"/>
      <c r="E839" s="10"/>
      <c r="F839" s="384"/>
      <c r="G839" s="384"/>
      <c r="H839" s="384"/>
      <c r="I839" s="384"/>
      <c r="J839" s="15"/>
      <c r="K839" s="23"/>
      <c r="L839" s="23"/>
      <c r="M839" s="11"/>
      <c r="N839" s="26"/>
      <c r="O839" s="384"/>
      <c r="P839" s="384"/>
      <c r="Q839" s="384"/>
      <c r="R839" s="7"/>
      <c r="S839" s="23"/>
      <c r="T839" s="384"/>
    </row>
    <row r="840" spans="1:20" s="392" customFormat="1" x14ac:dyDescent="0.2">
      <c r="A840" s="384"/>
      <c r="B840" s="7"/>
      <c r="C840" s="7"/>
      <c r="D840" s="7"/>
      <c r="E840" s="10"/>
      <c r="F840" s="384"/>
      <c r="G840" s="384"/>
      <c r="H840" s="384"/>
      <c r="I840" s="384"/>
      <c r="J840" s="15"/>
      <c r="K840" s="23"/>
      <c r="L840" s="23"/>
      <c r="M840" s="11"/>
      <c r="N840" s="26"/>
      <c r="O840" s="384"/>
      <c r="P840" s="384"/>
      <c r="Q840" s="384"/>
      <c r="R840" s="7"/>
      <c r="S840" s="23"/>
      <c r="T840" s="384"/>
    </row>
    <row r="841" spans="1:20" s="392" customFormat="1" x14ac:dyDescent="0.2">
      <c r="A841" s="384"/>
      <c r="B841" s="7"/>
      <c r="C841" s="7"/>
      <c r="D841" s="7"/>
      <c r="E841" s="10"/>
      <c r="F841" s="384"/>
      <c r="G841" s="384"/>
      <c r="H841" s="384"/>
      <c r="I841" s="384"/>
      <c r="J841" s="15"/>
      <c r="K841" s="23"/>
      <c r="L841" s="23"/>
      <c r="M841" s="11"/>
      <c r="N841" s="26"/>
      <c r="O841" s="384"/>
      <c r="P841" s="384"/>
      <c r="Q841" s="384"/>
      <c r="R841" s="7"/>
      <c r="S841" s="23"/>
      <c r="T841" s="384"/>
    </row>
    <row r="842" spans="1:20" s="392" customFormat="1" x14ac:dyDescent="0.2">
      <c r="A842" s="384"/>
      <c r="B842" s="7"/>
      <c r="C842" s="7"/>
      <c r="D842" s="7"/>
      <c r="E842" s="10"/>
      <c r="F842" s="384"/>
      <c r="G842" s="384"/>
      <c r="H842" s="384"/>
      <c r="I842" s="384"/>
      <c r="J842" s="15"/>
      <c r="K842" s="23"/>
      <c r="L842" s="23"/>
      <c r="M842" s="11"/>
      <c r="N842" s="26"/>
      <c r="O842" s="384"/>
      <c r="P842" s="384"/>
      <c r="Q842" s="384"/>
      <c r="R842" s="7"/>
      <c r="S842" s="23"/>
      <c r="T842" s="384"/>
    </row>
    <row r="843" spans="1:20" s="392" customFormat="1" x14ac:dyDescent="0.2">
      <c r="A843" s="384"/>
      <c r="B843" s="7"/>
      <c r="C843" s="7"/>
      <c r="D843" s="7"/>
      <c r="E843" s="10"/>
      <c r="F843" s="384"/>
      <c r="G843" s="384"/>
      <c r="H843" s="384"/>
      <c r="I843" s="384"/>
      <c r="J843" s="15"/>
      <c r="K843" s="23"/>
      <c r="L843" s="23"/>
      <c r="M843" s="11"/>
      <c r="N843" s="26"/>
      <c r="O843" s="384"/>
      <c r="P843" s="384"/>
      <c r="Q843" s="384"/>
      <c r="R843" s="7"/>
      <c r="S843" s="23"/>
      <c r="T843" s="384"/>
    </row>
    <row r="844" spans="1:20" s="392" customFormat="1" x14ac:dyDescent="0.2">
      <c r="A844" s="384"/>
      <c r="B844" s="7"/>
      <c r="C844" s="7"/>
      <c r="D844" s="7"/>
      <c r="E844" s="10"/>
      <c r="F844" s="384"/>
      <c r="G844" s="384"/>
      <c r="H844" s="384"/>
      <c r="I844" s="384"/>
      <c r="J844" s="15"/>
      <c r="K844" s="23"/>
      <c r="L844" s="23"/>
      <c r="M844" s="11"/>
      <c r="N844" s="26"/>
      <c r="O844" s="384"/>
      <c r="P844" s="384"/>
      <c r="Q844" s="384"/>
      <c r="R844" s="7"/>
      <c r="S844" s="23"/>
      <c r="T844" s="384"/>
    </row>
    <row r="845" spans="1:20" s="392" customFormat="1" x14ac:dyDescent="0.2">
      <c r="A845" s="384"/>
      <c r="B845" s="7"/>
      <c r="C845" s="7"/>
      <c r="D845" s="7"/>
      <c r="E845" s="10"/>
      <c r="F845" s="384"/>
      <c r="G845" s="384"/>
      <c r="H845" s="384"/>
      <c r="I845" s="384"/>
      <c r="J845" s="15"/>
      <c r="K845" s="23"/>
      <c r="L845" s="23"/>
      <c r="M845" s="11"/>
      <c r="N845" s="26"/>
      <c r="O845" s="384"/>
      <c r="P845" s="384"/>
      <c r="Q845" s="384"/>
      <c r="R845" s="7"/>
      <c r="S845" s="23"/>
      <c r="T845" s="384"/>
    </row>
    <row r="846" spans="1:20" s="392" customFormat="1" x14ac:dyDescent="0.2">
      <c r="A846" s="384"/>
      <c r="B846" s="7"/>
      <c r="C846" s="7"/>
      <c r="D846" s="7"/>
      <c r="E846" s="10"/>
      <c r="F846" s="384"/>
      <c r="G846" s="384"/>
      <c r="H846" s="384"/>
      <c r="I846" s="384"/>
      <c r="J846" s="15"/>
      <c r="K846" s="23"/>
      <c r="L846" s="23"/>
      <c r="M846" s="11"/>
      <c r="N846" s="26"/>
      <c r="O846" s="384"/>
      <c r="P846" s="384"/>
      <c r="Q846" s="384"/>
      <c r="R846" s="7"/>
      <c r="S846" s="23"/>
      <c r="T846" s="384"/>
    </row>
    <row r="847" spans="1:20" s="392" customFormat="1" x14ac:dyDescent="0.2">
      <c r="A847" s="384"/>
      <c r="B847" s="7"/>
      <c r="C847" s="7"/>
      <c r="D847" s="7"/>
      <c r="E847" s="10"/>
      <c r="F847" s="384"/>
      <c r="G847" s="384"/>
      <c r="H847" s="384"/>
      <c r="I847" s="384"/>
      <c r="J847" s="15"/>
      <c r="K847" s="23"/>
      <c r="L847" s="23"/>
      <c r="M847" s="11"/>
      <c r="N847" s="26"/>
      <c r="O847" s="384"/>
      <c r="P847" s="384"/>
      <c r="Q847" s="384"/>
      <c r="R847" s="7"/>
      <c r="S847" s="23"/>
      <c r="T847" s="384"/>
    </row>
    <row r="848" spans="1:20" s="392" customFormat="1" x14ac:dyDescent="0.2">
      <c r="A848" s="384"/>
      <c r="B848" s="7"/>
      <c r="C848" s="7"/>
      <c r="D848" s="7"/>
      <c r="E848" s="10"/>
      <c r="F848" s="384"/>
      <c r="G848" s="384"/>
      <c r="H848" s="384"/>
      <c r="I848" s="384"/>
      <c r="J848" s="15"/>
      <c r="K848" s="23"/>
      <c r="L848" s="23"/>
      <c r="M848" s="11"/>
      <c r="N848" s="26"/>
      <c r="O848" s="384"/>
      <c r="P848" s="384"/>
      <c r="Q848" s="384"/>
      <c r="R848" s="7"/>
      <c r="S848" s="23"/>
      <c r="T848" s="384"/>
    </row>
    <row r="849" spans="1:20" s="392" customFormat="1" x14ac:dyDescent="0.2">
      <c r="A849" s="384"/>
      <c r="B849" s="7"/>
      <c r="C849" s="7"/>
      <c r="D849" s="7"/>
      <c r="E849" s="10"/>
      <c r="F849" s="384"/>
      <c r="G849" s="384"/>
      <c r="H849" s="384"/>
      <c r="I849" s="384"/>
      <c r="J849" s="15"/>
      <c r="K849" s="23"/>
      <c r="L849" s="23"/>
      <c r="M849" s="11"/>
      <c r="N849" s="26"/>
      <c r="O849" s="384"/>
      <c r="P849" s="384"/>
      <c r="Q849" s="384"/>
      <c r="R849" s="7"/>
      <c r="S849" s="23"/>
      <c r="T849" s="384"/>
    </row>
    <row r="850" spans="1:20" s="392" customFormat="1" x14ac:dyDescent="0.2">
      <c r="A850" s="384"/>
      <c r="B850" s="7"/>
      <c r="C850" s="7"/>
      <c r="D850" s="7"/>
      <c r="E850" s="10"/>
      <c r="F850" s="384"/>
      <c r="G850" s="384"/>
      <c r="H850" s="384"/>
      <c r="I850" s="384"/>
      <c r="J850" s="15"/>
      <c r="K850" s="23"/>
      <c r="L850" s="23"/>
      <c r="M850" s="11"/>
      <c r="N850" s="26"/>
      <c r="O850" s="384"/>
      <c r="P850" s="384"/>
      <c r="Q850" s="384"/>
      <c r="R850" s="7"/>
      <c r="S850" s="23"/>
      <c r="T850" s="384"/>
    </row>
    <row r="851" spans="1:20" s="392" customFormat="1" x14ac:dyDescent="0.2">
      <c r="A851" s="384"/>
      <c r="B851" s="7"/>
      <c r="C851" s="7"/>
      <c r="D851" s="7"/>
      <c r="E851" s="10"/>
      <c r="F851" s="384"/>
      <c r="G851" s="384"/>
      <c r="H851" s="384"/>
      <c r="I851" s="384"/>
      <c r="J851" s="15"/>
      <c r="K851" s="23"/>
      <c r="L851" s="23"/>
      <c r="M851" s="11"/>
      <c r="N851" s="26"/>
      <c r="O851" s="384"/>
      <c r="P851" s="384"/>
      <c r="Q851" s="384"/>
      <c r="R851" s="7"/>
      <c r="S851" s="23"/>
      <c r="T851" s="384"/>
    </row>
    <row r="852" spans="1:20" s="392" customFormat="1" x14ac:dyDescent="0.2">
      <c r="A852" s="384"/>
      <c r="B852" s="7"/>
      <c r="C852" s="7"/>
      <c r="D852" s="7"/>
      <c r="E852" s="10"/>
      <c r="F852" s="384"/>
      <c r="G852" s="384"/>
      <c r="H852" s="384"/>
      <c r="I852" s="384"/>
      <c r="J852" s="15"/>
      <c r="K852" s="23"/>
      <c r="L852" s="23"/>
      <c r="M852" s="11"/>
      <c r="N852" s="26"/>
      <c r="O852" s="384"/>
      <c r="P852" s="384"/>
      <c r="Q852" s="384"/>
      <c r="R852" s="7"/>
      <c r="S852" s="23"/>
      <c r="T852" s="384"/>
    </row>
    <row r="853" spans="1:20" s="392" customFormat="1" x14ac:dyDescent="0.2">
      <c r="A853" s="384"/>
      <c r="B853" s="7"/>
      <c r="C853" s="7"/>
      <c r="D853" s="7"/>
      <c r="E853" s="10"/>
      <c r="F853" s="384"/>
      <c r="G853" s="384"/>
      <c r="H853" s="384"/>
      <c r="I853" s="384"/>
      <c r="J853" s="15"/>
      <c r="K853" s="23"/>
      <c r="L853" s="23"/>
      <c r="M853" s="11"/>
      <c r="N853" s="26"/>
      <c r="O853" s="384"/>
      <c r="P853" s="384"/>
      <c r="Q853" s="384"/>
      <c r="R853" s="7"/>
      <c r="S853" s="23"/>
      <c r="T853" s="384"/>
    </row>
    <row r="854" spans="1:20" s="392" customFormat="1" x14ac:dyDescent="0.2">
      <c r="A854" s="384"/>
      <c r="B854" s="7"/>
      <c r="C854" s="7"/>
      <c r="D854" s="7"/>
      <c r="E854" s="10"/>
      <c r="F854" s="384"/>
      <c r="G854" s="384"/>
      <c r="H854" s="384"/>
      <c r="I854" s="384"/>
      <c r="J854" s="15"/>
      <c r="K854" s="23"/>
      <c r="L854" s="23"/>
      <c r="M854" s="11"/>
      <c r="N854" s="26"/>
      <c r="O854" s="384"/>
      <c r="P854" s="384"/>
      <c r="Q854" s="384"/>
      <c r="R854" s="7"/>
      <c r="S854" s="23"/>
      <c r="T854" s="384"/>
    </row>
    <row r="855" spans="1:20" s="392" customFormat="1" x14ac:dyDescent="0.2">
      <c r="A855" s="384"/>
      <c r="B855" s="7"/>
      <c r="C855" s="7"/>
      <c r="D855" s="7"/>
      <c r="E855" s="10"/>
      <c r="F855" s="384"/>
      <c r="G855" s="384"/>
      <c r="H855" s="384"/>
      <c r="I855" s="384"/>
      <c r="J855" s="15"/>
      <c r="K855" s="23"/>
      <c r="L855" s="23"/>
      <c r="M855" s="11"/>
      <c r="N855" s="26"/>
      <c r="O855" s="384"/>
      <c r="P855" s="384"/>
      <c r="Q855" s="384"/>
      <c r="R855" s="7"/>
      <c r="S855" s="23"/>
      <c r="T855" s="384"/>
    </row>
    <row r="856" spans="1:20" s="392" customFormat="1" x14ac:dyDescent="0.2">
      <c r="A856" s="384"/>
      <c r="B856" s="7"/>
      <c r="C856" s="7"/>
      <c r="D856" s="7"/>
      <c r="E856" s="10"/>
      <c r="F856" s="384"/>
      <c r="G856" s="384"/>
      <c r="H856" s="384"/>
      <c r="I856" s="384"/>
      <c r="J856" s="15"/>
      <c r="K856" s="23"/>
      <c r="L856" s="23"/>
      <c r="M856" s="11"/>
      <c r="N856" s="26"/>
      <c r="O856" s="384"/>
      <c r="P856" s="384"/>
      <c r="Q856" s="384"/>
      <c r="R856" s="7"/>
      <c r="S856" s="23"/>
      <c r="T856" s="384"/>
    </row>
    <row r="857" spans="1:20" s="392" customFormat="1" x14ac:dyDescent="0.2">
      <c r="A857" s="384"/>
      <c r="B857" s="7"/>
      <c r="C857" s="7"/>
      <c r="D857" s="7"/>
      <c r="E857" s="10"/>
      <c r="F857" s="384"/>
      <c r="G857" s="384"/>
      <c r="H857" s="384"/>
      <c r="I857" s="384"/>
      <c r="J857" s="15"/>
      <c r="K857" s="23"/>
      <c r="L857" s="23"/>
      <c r="M857" s="11"/>
      <c r="N857" s="26"/>
      <c r="O857" s="384"/>
      <c r="P857" s="384"/>
      <c r="Q857" s="384"/>
      <c r="R857" s="7"/>
      <c r="S857" s="23"/>
      <c r="T857" s="384"/>
    </row>
    <row r="858" spans="1:20" s="392" customFormat="1" x14ac:dyDescent="0.2">
      <c r="A858" s="384"/>
      <c r="B858" s="7"/>
      <c r="C858" s="7"/>
      <c r="D858" s="7"/>
      <c r="E858" s="10"/>
      <c r="F858" s="384"/>
      <c r="G858" s="384"/>
      <c r="H858" s="384"/>
      <c r="I858" s="384"/>
      <c r="J858" s="15"/>
      <c r="K858" s="23"/>
      <c r="L858" s="23"/>
      <c r="M858" s="11"/>
      <c r="N858" s="26"/>
      <c r="O858" s="384"/>
      <c r="P858" s="384"/>
      <c r="Q858" s="384"/>
      <c r="R858" s="7"/>
      <c r="S858" s="23"/>
      <c r="T858" s="384"/>
    </row>
    <row r="859" spans="1:20" s="392" customFormat="1" x14ac:dyDescent="0.2">
      <c r="A859" s="384"/>
      <c r="B859" s="7"/>
      <c r="C859" s="7"/>
      <c r="D859" s="7"/>
      <c r="E859" s="10"/>
      <c r="F859" s="384"/>
      <c r="G859" s="384"/>
      <c r="H859" s="384"/>
      <c r="I859" s="384"/>
      <c r="J859" s="15"/>
      <c r="K859" s="23"/>
      <c r="L859" s="23"/>
      <c r="M859" s="11"/>
      <c r="N859" s="26"/>
      <c r="O859" s="384"/>
      <c r="P859" s="384"/>
      <c r="Q859" s="384"/>
      <c r="R859" s="7"/>
      <c r="S859" s="23"/>
      <c r="T859" s="384"/>
    </row>
    <row r="860" spans="1:20" s="392" customFormat="1" x14ac:dyDescent="0.2">
      <c r="A860" s="384"/>
      <c r="B860" s="7"/>
      <c r="C860" s="7"/>
      <c r="D860" s="7"/>
      <c r="E860" s="10"/>
      <c r="F860" s="384"/>
      <c r="G860" s="384"/>
      <c r="H860" s="384"/>
      <c r="I860" s="384"/>
      <c r="J860" s="15"/>
      <c r="K860" s="23"/>
      <c r="L860" s="23"/>
      <c r="M860" s="11"/>
      <c r="N860" s="26"/>
      <c r="O860" s="384"/>
      <c r="P860" s="384"/>
      <c r="Q860" s="384"/>
      <c r="R860" s="7"/>
      <c r="S860" s="23"/>
      <c r="T860" s="384"/>
    </row>
    <row r="861" spans="1:20" s="392" customFormat="1" x14ac:dyDescent="0.2">
      <c r="A861" s="384"/>
      <c r="B861" s="7"/>
      <c r="C861" s="7"/>
      <c r="D861" s="7"/>
      <c r="E861" s="10"/>
      <c r="F861" s="384"/>
      <c r="G861" s="384"/>
      <c r="H861" s="384"/>
      <c r="I861" s="384"/>
      <c r="J861" s="15"/>
      <c r="K861" s="23"/>
      <c r="L861" s="23"/>
      <c r="M861" s="11"/>
      <c r="N861" s="26"/>
      <c r="O861" s="384"/>
      <c r="P861" s="384"/>
      <c r="Q861" s="384"/>
      <c r="R861" s="7"/>
      <c r="S861" s="23"/>
      <c r="T861" s="384"/>
    </row>
    <row r="862" spans="1:20" s="392" customFormat="1" x14ac:dyDescent="0.2">
      <c r="A862" s="384"/>
      <c r="B862" s="7"/>
      <c r="C862" s="7"/>
      <c r="D862" s="7"/>
      <c r="E862" s="10"/>
      <c r="F862" s="384"/>
      <c r="G862" s="384"/>
      <c r="H862" s="384"/>
      <c r="I862" s="384"/>
      <c r="J862" s="15"/>
      <c r="K862" s="23"/>
      <c r="L862" s="23"/>
      <c r="M862" s="11"/>
      <c r="N862" s="26"/>
      <c r="O862" s="384"/>
      <c r="P862" s="384"/>
      <c r="Q862" s="384"/>
      <c r="R862" s="7"/>
      <c r="S862" s="23"/>
      <c r="T862" s="384"/>
    </row>
    <row r="863" spans="1:20" s="392" customFormat="1" x14ac:dyDescent="0.2">
      <c r="A863" s="384"/>
      <c r="B863" s="7"/>
      <c r="C863" s="7"/>
      <c r="D863" s="7"/>
      <c r="E863" s="10"/>
      <c r="F863" s="384"/>
      <c r="G863" s="384"/>
      <c r="H863" s="384"/>
      <c r="I863" s="384"/>
      <c r="J863" s="15"/>
      <c r="K863" s="23"/>
      <c r="L863" s="23"/>
      <c r="M863" s="11"/>
      <c r="N863" s="26"/>
      <c r="O863" s="384"/>
      <c r="P863" s="384"/>
      <c r="Q863" s="384"/>
      <c r="R863" s="7"/>
      <c r="S863" s="23"/>
      <c r="T863" s="384"/>
    </row>
    <row r="864" spans="1:20" s="392" customFormat="1" x14ac:dyDescent="0.2">
      <c r="A864" s="384"/>
      <c r="B864" s="7"/>
      <c r="C864" s="7"/>
      <c r="D864" s="7"/>
      <c r="E864" s="10"/>
      <c r="F864" s="384"/>
      <c r="G864" s="384"/>
      <c r="H864" s="384"/>
      <c r="I864" s="384"/>
      <c r="J864" s="15"/>
      <c r="K864" s="23"/>
      <c r="L864" s="23"/>
      <c r="M864" s="11"/>
      <c r="N864" s="26"/>
      <c r="O864" s="384"/>
      <c r="P864" s="384"/>
      <c r="Q864" s="384"/>
      <c r="R864" s="7"/>
      <c r="S864" s="23"/>
      <c r="T864" s="384"/>
    </row>
    <row r="865" spans="1:20" s="392" customFormat="1" x14ac:dyDescent="0.2">
      <c r="A865" s="384"/>
      <c r="B865" s="7"/>
      <c r="C865" s="7"/>
      <c r="D865" s="7"/>
      <c r="E865" s="10"/>
      <c r="F865" s="384"/>
      <c r="G865" s="384"/>
      <c r="H865" s="384"/>
      <c r="I865" s="384"/>
      <c r="J865" s="15"/>
      <c r="K865" s="23"/>
      <c r="L865" s="23"/>
      <c r="M865" s="11"/>
      <c r="N865" s="26"/>
      <c r="O865" s="384"/>
      <c r="P865" s="384"/>
      <c r="Q865" s="384"/>
      <c r="R865" s="7"/>
      <c r="S865" s="23"/>
      <c r="T865" s="384"/>
    </row>
    <row r="866" spans="1:20" s="392" customFormat="1" x14ac:dyDescent="0.2">
      <c r="A866" s="384"/>
      <c r="B866" s="7"/>
      <c r="C866" s="7"/>
      <c r="D866" s="7"/>
      <c r="E866" s="10"/>
      <c r="F866" s="384"/>
      <c r="G866" s="384"/>
      <c r="H866" s="384"/>
      <c r="I866" s="384"/>
      <c r="J866" s="15"/>
      <c r="K866" s="23"/>
      <c r="L866" s="23"/>
      <c r="M866" s="11"/>
      <c r="N866" s="26"/>
      <c r="O866" s="384"/>
      <c r="P866" s="384"/>
      <c r="Q866" s="384"/>
      <c r="R866" s="7"/>
      <c r="S866" s="23"/>
      <c r="T866" s="384"/>
    </row>
    <row r="867" spans="1:20" s="392" customFormat="1" x14ac:dyDescent="0.2">
      <c r="A867" s="384"/>
      <c r="B867" s="7"/>
      <c r="C867" s="7"/>
      <c r="D867" s="7"/>
      <c r="E867" s="10"/>
      <c r="F867" s="384"/>
      <c r="G867" s="384"/>
      <c r="H867" s="384"/>
      <c r="I867" s="384"/>
      <c r="J867" s="15"/>
      <c r="K867" s="23"/>
      <c r="L867" s="23"/>
      <c r="M867" s="11"/>
      <c r="N867" s="26"/>
      <c r="O867" s="384"/>
      <c r="P867" s="384"/>
      <c r="Q867" s="384"/>
      <c r="R867" s="7"/>
      <c r="S867" s="23"/>
      <c r="T867" s="384"/>
    </row>
    <row r="868" spans="1:20" s="392" customFormat="1" x14ac:dyDescent="0.2">
      <c r="A868" s="384"/>
      <c r="B868" s="7"/>
      <c r="C868" s="7"/>
      <c r="D868" s="7"/>
      <c r="E868" s="10"/>
      <c r="F868" s="384"/>
      <c r="G868" s="384"/>
      <c r="H868" s="384"/>
      <c r="I868" s="384"/>
      <c r="J868" s="15"/>
      <c r="K868" s="23"/>
      <c r="L868" s="23"/>
      <c r="M868" s="11"/>
      <c r="N868" s="26"/>
      <c r="O868" s="384"/>
      <c r="P868" s="384"/>
      <c r="Q868" s="384"/>
      <c r="R868" s="7"/>
      <c r="S868" s="23"/>
      <c r="T868" s="384"/>
    </row>
    <row r="869" spans="1:20" s="392" customFormat="1" x14ac:dyDescent="0.2">
      <c r="A869" s="384"/>
      <c r="B869" s="7"/>
      <c r="C869" s="7"/>
      <c r="D869" s="7"/>
      <c r="E869" s="10"/>
      <c r="F869" s="384"/>
      <c r="G869" s="384"/>
      <c r="H869" s="384"/>
      <c r="I869" s="384"/>
      <c r="J869" s="15"/>
      <c r="K869" s="23"/>
      <c r="L869" s="23"/>
      <c r="M869" s="11"/>
      <c r="N869" s="26"/>
      <c r="O869" s="384"/>
      <c r="P869" s="384"/>
      <c r="Q869" s="384"/>
      <c r="R869" s="7"/>
      <c r="S869" s="23"/>
      <c r="T869" s="384"/>
    </row>
    <row r="870" spans="1:20" s="392" customFormat="1" x14ac:dyDescent="0.2">
      <c r="A870" s="384"/>
      <c r="B870" s="7"/>
      <c r="C870" s="7"/>
      <c r="D870" s="7"/>
      <c r="E870" s="10"/>
      <c r="F870" s="384"/>
      <c r="G870" s="384"/>
      <c r="H870" s="384"/>
      <c r="I870" s="384"/>
      <c r="J870" s="15"/>
      <c r="K870" s="23"/>
      <c r="L870" s="23"/>
      <c r="M870" s="11"/>
      <c r="N870" s="26"/>
      <c r="O870" s="384"/>
      <c r="P870" s="384"/>
      <c r="Q870" s="384"/>
      <c r="R870" s="7"/>
      <c r="S870" s="23"/>
      <c r="T870" s="384"/>
    </row>
    <row r="871" spans="1:20" s="392" customFormat="1" x14ac:dyDescent="0.2">
      <c r="A871" s="384"/>
      <c r="B871" s="7"/>
      <c r="C871" s="7"/>
      <c r="D871" s="7"/>
      <c r="E871" s="10"/>
      <c r="F871" s="384"/>
      <c r="G871" s="384"/>
      <c r="H871" s="384"/>
      <c r="I871" s="384"/>
      <c r="J871" s="15"/>
      <c r="K871" s="23"/>
      <c r="L871" s="23"/>
      <c r="M871" s="11"/>
      <c r="N871" s="26"/>
      <c r="O871" s="384"/>
      <c r="P871" s="384"/>
      <c r="Q871" s="384"/>
      <c r="R871" s="7"/>
      <c r="S871" s="23"/>
      <c r="T871" s="384"/>
    </row>
    <row r="872" spans="1:20" s="392" customFormat="1" x14ac:dyDescent="0.2">
      <c r="A872" s="384"/>
      <c r="B872" s="7"/>
      <c r="C872" s="7"/>
      <c r="D872" s="7"/>
      <c r="E872" s="10"/>
      <c r="F872" s="384"/>
      <c r="G872" s="384"/>
      <c r="H872" s="384"/>
      <c r="I872" s="384"/>
      <c r="J872" s="15"/>
      <c r="K872" s="23"/>
      <c r="L872" s="23"/>
      <c r="M872" s="11"/>
      <c r="N872" s="26"/>
      <c r="O872" s="384"/>
      <c r="P872" s="384"/>
      <c r="Q872" s="384"/>
      <c r="R872" s="7"/>
      <c r="S872" s="23"/>
      <c r="T872" s="384"/>
    </row>
    <row r="873" spans="1:20" s="392" customFormat="1" x14ac:dyDescent="0.2">
      <c r="A873" s="384"/>
      <c r="B873" s="7"/>
      <c r="C873" s="7"/>
      <c r="D873" s="7"/>
      <c r="E873" s="10"/>
      <c r="F873" s="384"/>
      <c r="G873" s="384"/>
      <c r="H873" s="384"/>
      <c r="I873" s="384"/>
      <c r="J873" s="15"/>
      <c r="K873" s="23"/>
      <c r="L873" s="23"/>
      <c r="M873" s="11"/>
      <c r="N873" s="26"/>
      <c r="O873" s="384"/>
      <c r="P873" s="384"/>
      <c r="Q873" s="384"/>
      <c r="R873" s="7"/>
      <c r="S873" s="23"/>
      <c r="T873" s="384"/>
    </row>
    <row r="874" spans="1:20" s="392" customFormat="1" x14ac:dyDescent="0.2">
      <c r="A874" s="384"/>
      <c r="B874" s="7"/>
      <c r="C874" s="7"/>
      <c r="D874" s="7"/>
      <c r="E874" s="10"/>
      <c r="F874" s="384"/>
      <c r="G874" s="384"/>
      <c r="H874" s="384"/>
      <c r="I874" s="384"/>
      <c r="J874" s="15"/>
      <c r="K874" s="23"/>
      <c r="L874" s="23"/>
      <c r="M874" s="11"/>
      <c r="N874" s="26"/>
      <c r="O874" s="384"/>
      <c r="P874" s="384"/>
      <c r="Q874" s="384"/>
      <c r="R874" s="7"/>
      <c r="S874" s="23"/>
      <c r="T874" s="384"/>
    </row>
    <row r="875" spans="1:20" s="392" customFormat="1" x14ac:dyDescent="0.2">
      <c r="A875" s="384"/>
      <c r="B875" s="7"/>
      <c r="C875" s="7"/>
      <c r="D875" s="7"/>
      <c r="E875" s="10"/>
      <c r="F875" s="384"/>
      <c r="G875" s="384"/>
      <c r="H875" s="384"/>
      <c r="I875" s="384"/>
      <c r="J875" s="15"/>
      <c r="K875" s="23"/>
      <c r="L875" s="23"/>
      <c r="M875" s="11"/>
      <c r="N875" s="26"/>
      <c r="O875" s="384"/>
      <c r="P875" s="384"/>
      <c r="Q875" s="384"/>
      <c r="R875" s="7"/>
      <c r="S875" s="23"/>
      <c r="T875" s="384"/>
    </row>
    <row r="876" spans="1:20" s="392" customFormat="1" x14ac:dyDescent="0.2">
      <c r="A876" s="384"/>
      <c r="B876" s="7"/>
      <c r="C876" s="7"/>
      <c r="D876" s="7"/>
      <c r="E876" s="10"/>
      <c r="F876" s="384"/>
      <c r="G876" s="384"/>
      <c r="H876" s="384"/>
      <c r="I876" s="384"/>
      <c r="J876" s="15"/>
      <c r="K876" s="23"/>
      <c r="L876" s="23"/>
      <c r="M876" s="11"/>
      <c r="N876" s="26"/>
      <c r="O876" s="384"/>
      <c r="P876" s="384"/>
      <c r="Q876" s="384"/>
      <c r="R876" s="7"/>
      <c r="S876" s="23"/>
      <c r="T876" s="384"/>
    </row>
    <row r="877" spans="1:20" s="392" customFormat="1" x14ac:dyDescent="0.2">
      <c r="A877" s="384"/>
      <c r="B877" s="7"/>
      <c r="C877" s="7"/>
      <c r="D877" s="7"/>
      <c r="E877" s="10"/>
      <c r="F877" s="384"/>
      <c r="G877" s="384"/>
      <c r="H877" s="384"/>
      <c r="I877" s="384"/>
      <c r="J877" s="15"/>
      <c r="K877" s="23"/>
      <c r="L877" s="23"/>
      <c r="M877" s="11"/>
      <c r="N877" s="26"/>
      <c r="O877" s="384"/>
      <c r="P877" s="384"/>
      <c r="Q877" s="384"/>
      <c r="R877" s="7"/>
      <c r="S877" s="23"/>
      <c r="T877" s="384"/>
    </row>
    <row r="878" spans="1:20" s="392" customFormat="1" x14ac:dyDescent="0.2">
      <c r="A878" s="384"/>
      <c r="B878" s="7"/>
      <c r="C878" s="7"/>
      <c r="D878" s="7"/>
      <c r="E878" s="10"/>
      <c r="F878" s="384"/>
      <c r="G878" s="384"/>
      <c r="H878" s="384"/>
      <c r="I878" s="384"/>
      <c r="J878" s="15"/>
      <c r="K878" s="23"/>
      <c r="L878" s="23"/>
      <c r="M878" s="11"/>
      <c r="N878" s="26"/>
      <c r="O878" s="384"/>
      <c r="P878" s="384"/>
      <c r="Q878" s="384"/>
      <c r="R878" s="7"/>
      <c r="S878" s="23"/>
      <c r="T878" s="384"/>
    </row>
    <row r="879" spans="1:20" s="392" customFormat="1" x14ac:dyDescent="0.2">
      <c r="A879" s="384"/>
      <c r="B879" s="7"/>
      <c r="C879" s="7"/>
      <c r="D879" s="7"/>
      <c r="E879" s="10"/>
      <c r="F879" s="384"/>
      <c r="G879" s="384"/>
      <c r="H879" s="384"/>
      <c r="I879" s="384"/>
      <c r="J879" s="15"/>
      <c r="K879" s="23"/>
      <c r="L879" s="23"/>
      <c r="M879" s="11"/>
      <c r="N879" s="26"/>
      <c r="O879" s="384"/>
      <c r="P879" s="384"/>
      <c r="Q879" s="384"/>
      <c r="R879" s="7"/>
      <c r="S879" s="23"/>
      <c r="T879" s="384"/>
    </row>
    <row r="880" spans="1:20" s="392" customFormat="1" x14ac:dyDescent="0.2">
      <c r="A880" s="384"/>
      <c r="B880" s="7"/>
      <c r="C880" s="7"/>
      <c r="D880" s="7"/>
      <c r="E880" s="10"/>
      <c r="F880" s="384"/>
      <c r="G880" s="384"/>
      <c r="H880" s="384"/>
      <c r="I880" s="384"/>
      <c r="J880" s="15"/>
      <c r="K880" s="23"/>
      <c r="L880" s="23"/>
      <c r="M880" s="11"/>
      <c r="N880" s="26"/>
      <c r="O880" s="384"/>
      <c r="P880" s="384"/>
      <c r="Q880" s="384"/>
      <c r="R880" s="7"/>
      <c r="S880" s="23"/>
      <c r="T880" s="384"/>
    </row>
    <row r="881" spans="1:20" s="392" customFormat="1" x14ac:dyDescent="0.2">
      <c r="A881" s="384"/>
      <c r="B881" s="7"/>
      <c r="C881" s="7"/>
      <c r="D881" s="7"/>
      <c r="E881" s="10"/>
      <c r="F881" s="384"/>
      <c r="G881" s="384"/>
      <c r="H881" s="384"/>
      <c r="I881" s="384"/>
      <c r="J881" s="15"/>
      <c r="K881" s="23"/>
      <c r="L881" s="23"/>
      <c r="M881" s="11"/>
      <c r="N881" s="26"/>
      <c r="O881" s="384"/>
      <c r="P881" s="384"/>
      <c r="Q881" s="384"/>
      <c r="R881" s="7"/>
      <c r="S881" s="23"/>
      <c r="T881" s="384"/>
    </row>
    <row r="882" spans="1:20" s="392" customFormat="1" x14ac:dyDescent="0.2">
      <c r="A882" s="384"/>
      <c r="B882" s="7"/>
      <c r="C882" s="7"/>
      <c r="D882" s="7"/>
      <c r="E882" s="10"/>
      <c r="F882" s="384"/>
      <c r="G882" s="384"/>
      <c r="H882" s="384"/>
      <c r="I882" s="384"/>
      <c r="J882" s="15"/>
      <c r="K882" s="23"/>
      <c r="L882" s="23"/>
      <c r="M882" s="11"/>
      <c r="N882" s="26"/>
      <c r="O882" s="384"/>
      <c r="P882" s="384"/>
      <c r="Q882" s="384"/>
      <c r="R882" s="7"/>
      <c r="S882" s="23"/>
      <c r="T882" s="384"/>
    </row>
    <row r="883" spans="1:20" s="392" customFormat="1" x14ac:dyDescent="0.2">
      <c r="A883" s="384"/>
      <c r="B883" s="7"/>
      <c r="C883" s="7"/>
      <c r="D883" s="7"/>
      <c r="E883" s="10"/>
      <c r="F883" s="384"/>
      <c r="G883" s="384"/>
      <c r="H883" s="384"/>
      <c r="I883" s="384"/>
      <c r="J883" s="15"/>
      <c r="K883" s="23"/>
      <c r="L883" s="23"/>
      <c r="M883" s="11"/>
      <c r="N883" s="26"/>
      <c r="O883" s="384"/>
      <c r="P883" s="384"/>
      <c r="Q883" s="384"/>
      <c r="R883" s="7"/>
      <c r="S883" s="23"/>
      <c r="T883" s="384"/>
    </row>
    <row r="884" spans="1:20" s="392" customFormat="1" x14ac:dyDescent="0.2">
      <c r="A884" s="384"/>
      <c r="B884" s="7"/>
      <c r="C884" s="7"/>
      <c r="D884" s="7"/>
      <c r="E884" s="10"/>
      <c r="F884" s="384"/>
      <c r="G884" s="384"/>
      <c r="H884" s="384"/>
      <c r="I884" s="384"/>
      <c r="J884" s="15"/>
      <c r="K884" s="23"/>
      <c r="L884" s="23"/>
      <c r="M884" s="11"/>
      <c r="N884" s="26"/>
      <c r="O884" s="384"/>
      <c r="P884" s="384"/>
      <c r="Q884" s="384"/>
      <c r="R884" s="7"/>
      <c r="S884" s="23"/>
      <c r="T884" s="384"/>
    </row>
    <row r="885" spans="1:20" s="392" customFormat="1" x14ac:dyDescent="0.2">
      <c r="A885" s="384"/>
      <c r="B885" s="7"/>
      <c r="C885" s="7"/>
      <c r="D885" s="7"/>
      <c r="E885" s="10"/>
      <c r="F885" s="384"/>
      <c r="G885" s="384"/>
      <c r="H885" s="384"/>
      <c r="I885" s="384"/>
      <c r="J885" s="15"/>
      <c r="K885" s="23"/>
      <c r="L885" s="23"/>
      <c r="M885" s="11"/>
      <c r="N885" s="26"/>
      <c r="O885" s="384"/>
      <c r="P885" s="384"/>
      <c r="Q885" s="384"/>
      <c r="R885" s="7"/>
      <c r="S885" s="23"/>
      <c r="T885" s="384"/>
    </row>
    <row r="886" spans="1:20" s="392" customFormat="1" x14ac:dyDescent="0.2">
      <c r="A886" s="384"/>
      <c r="B886" s="7"/>
      <c r="C886" s="7"/>
      <c r="D886" s="7"/>
      <c r="E886" s="10"/>
      <c r="F886" s="384"/>
      <c r="G886" s="384"/>
      <c r="H886" s="384"/>
      <c r="I886" s="384"/>
      <c r="J886" s="15"/>
      <c r="K886" s="23"/>
      <c r="L886" s="23"/>
      <c r="M886" s="11"/>
      <c r="N886" s="26"/>
      <c r="O886" s="384"/>
      <c r="P886" s="384"/>
      <c r="Q886" s="384"/>
      <c r="R886" s="7"/>
      <c r="S886" s="23"/>
      <c r="T886" s="384"/>
    </row>
    <row r="887" spans="1:20" s="392" customFormat="1" x14ac:dyDescent="0.2">
      <c r="A887" s="384"/>
      <c r="B887" s="7"/>
      <c r="C887" s="7"/>
      <c r="D887" s="7"/>
      <c r="E887" s="10"/>
      <c r="F887" s="384"/>
      <c r="G887" s="384"/>
      <c r="H887" s="384"/>
      <c r="I887" s="384"/>
      <c r="J887" s="15"/>
      <c r="K887" s="23"/>
      <c r="L887" s="23"/>
      <c r="M887" s="11"/>
      <c r="N887" s="26"/>
      <c r="O887" s="384"/>
      <c r="P887" s="384"/>
      <c r="Q887" s="384"/>
      <c r="R887" s="7"/>
      <c r="S887" s="23"/>
      <c r="T887" s="384"/>
    </row>
    <row r="888" spans="1:20" s="392" customFormat="1" x14ac:dyDescent="0.2">
      <c r="A888" s="384"/>
      <c r="B888" s="7"/>
      <c r="C888" s="7"/>
      <c r="D888" s="7"/>
      <c r="E888" s="10"/>
      <c r="F888" s="384"/>
      <c r="G888" s="384"/>
      <c r="H888" s="384"/>
      <c r="I888" s="384"/>
      <c r="J888" s="15"/>
      <c r="K888" s="23"/>
      <c r="L888" s="23"/>
      <c r="M888" s="11"/>
      <c r="N888" s="26"/>
      <c r="O888" s="384"/>
      <c r="P888" s="384"/>
      <c r="Q888" s="384"/>
      <c r="R888" s="7"/>
      <c r="S888" s="23"/>
      <c r="T888" s="384"/>
    </row>
    <row r="889" spans="1:20" s="392" customFormat="1" x14ac:dyDescent="0.2">
      <c r="A889" s="384"/>
      <c r="B889" s="7"/>
      <c r="C889" s="7"/>
      <c r="D889" s="7"/>
      <c r="E889" s="10"/>
      <c r="F889" s="384"/>
      <c r="G889" s="384"/>
      <c r="H889" s="384"/>
      <c r="I889" s="384"/>
      <c r="J889" s="15"/>
      <c r="K889" s="23"/>
      <c r="L889" s="23"/>
      <c r="M889" s="11"/>
      <c r="N889" s="26"/>
      <c r="O889" s="384"/>
      <c r="P889" s="384"/>
      <c r="Q889" s="384"/>
      <c r="R889" s="7"/>
      <c r="S889" s="23"/>
      <c r="T889" s="384"/>
    </row>
    <row r="890" spans="1:20" s="392" customFormat="1" x14ac:dyDescent="0.2">
      <c r="A890" s="384"/>
      <c r="B890" s="7"/>
      <c r="C890" s="7"/>
      <c r="D890" s="7"/>
      <c r="E890" s="10"/>
      <c r="F890" s="384"/>
      <c r="G890" s="384"/>
      <c r="H890" s="384"/>
      <c r="I890" s="384"/>
      <c r="J890" s="15"/>
      <c r="K890" s="23"/>
      <c r="L890" s="23"/>
      <c r="M890" s="11"/>
      <c r="N890" s="26"/>
      <c r="O890" s="384"/>
      <c r="P890" s="384"/>
      <c r="Q890" s="384"/>
      <c r="R890" s="7"/>
      <c r="S890" s="23"/>
      <c r="T890" s="384"/>
    </row>
    <row r="891" spans="1:20" s="392" customFormat="1" x14ac:dyDescent="0.2">
      <c r="A891" s="384"/>
      <c r="B891" s="7"/>
      <c r="C891" s="7"/>
      <c r="D891" s="7"/>
      <c r="E891" s="10"/>
      <c r="F891" s="384"/>
      <c r="G891" s="384"/>
      <c r="H891" s="384"/>
      <c r="I891" s="384"/>
      <c r="J891" s="15"/>
      <c r="K891" s="23"/>
      <c r="L891" s="23"/>
      <c r="M891" s="11"/>
      <c r="N891" s="26"/>
      <c r="O891" s="384"/>
      <c r="P891" s="384"/>
      <c r="Q891" s="384"/>
      <c r="R891" s="7"/>
      <c r="S891" s="23"/>
      <c r="T891" s="384"/>
    </row>
    <row r="892" spans="1:20" s="392" customFormat="1" x14ac:dyDescent="0.2">
      <c r="A892" s="384"/>
      <c r="B892" s="7"/>
      <c r="C892" s="7"/>
      <c r="D892" s="7"/>
      <c r="E892" s="10"/>
      <c r="F892" s="384"/>
      <c r="G892" s="384"/>
      <c r="H892" s="384"/>
      <c r="I892" s="384"/>
      <c r="J892" s="15"/>
      <c r="K892" s="23"/>
      <c r="L892" s="23"/>
      <c r="M892" s="11"/>
      <c r="N892" s="26"/>
      <c r="O892" s="384"/>
      <c r="P892" s="384"/>
      <c r="Q892" s="384"/>
      <c r="R892" s="7"/>
      <c r="S892" s="23"/>
      <c r="T892" s="384"/>
    </row>
    <row r="893" spans="1:20" s="392" customFormat="1" x14ac:dyDescent="0.2">
      <c r="A893" s="384"/>
      <c r="B893" s="7"/>
      <c r="C893" s="7"/>
      <c r="D893" s="7"/>
      <c r="E893" s="10"/>
      <c r="F893" s="384"/>
      <c r="G893" s="384"/>
      <c r="H893" s="384"/>
      <c r="I893" s="384"/>
      <c r="J893" s="15"/>
      <c r="K893" s="23"/>
      <c r="L893" s="23"/>
      <c r="M893" s="11"/>
      <c r="N893" s="26"/>
      <c r="O893" s="384"/>
      <c r="P893" s="384"/>
      <c r="Q893" s="384"/>
      <c r="R893" s="7"/>
      <c r="S893" s="23"/>
      <c r="T893" s="384"/>
    </row>
    <row r="894" spans="1:20" s="392" customFormat="1" x14ac:dyDescent="0.2">
      <c r="A894" s="384"/>
      <c r="B894" s="7"/>
      <c r="C894" s="7"/>
      <c r="D894" s="7"/>
      <c r="E894" s="10"/>
      <c r="F894" s="384"/>
      <c r="G894" s="384"/>
      <c r="H894" s="384"/>
      <c r="I894" s="384"/>
      <c r="J894" s="15"/>
      <c r="K894" s="23"/>
      <c r="L894" s="23"/>
      <c r="M894" s="11"/>
      <c r="N894" s="26"/>
      <c r="O894" s="384"/>
      <c r="P894" s="384"/>
      <c r="Q894" s="384"/>
      <c r="R894" s="7"/>
      <c r="S894" s="23"/>
      <c r="T894" s="384"/>
    </row>
    <row r="895" spans="1:20" s="392" customFormat="1" x14ac:dyDescent="0.2">
      <c r="A895" s="384"/>
      <c r="B895" s="7"/>
      <c r="C895" s="7"/>
      <c r="D895" s="7"/>
      <c r="E895" s="10"/>
      <c r="F895" s="384"/>
      <c r="G895" s="384"/>
      <c r="H895" s="384"/>
      <c r="I895" s="384"/>
      <c r="J895" s="15"/>
      <c r="K895" s="23"/>
      <c r="L895" s="23"/>
      <c r="M895" s="11"/>
      <c r="N895" s="26"/>
      <c r="O895" s="384"/>
      <c r="P895" s="384"/>
      <c r="Q895" s="384"/>
      <c r="R895" s="7"/>
      <c r="S895" s="23"/>
      <c r="T895" s="384"/>
    </row>
    <row r="896" spans="1:20" s="392" customFormat="1" x14ac:dyDescent="0.2">
      <c r="A896" s="384"/>
      <c r="B896" s="7"/>
      <c r="C896" s="7"/>
      <c r="D896" s="7"/>
      <c r="E896" s="10"/>
      <c r="F896" s="384"/>
      <c r="G896" s="384"/>
      <c r="H896" s="384"/>
      <c r="I896" s="384"/>
      <c r="J896" s="15"/>
      <c r="K896" s="23"/>
      <c r="L896" s="23"/>
      <c r="M896" s="11"/>
      <c r="N896" s="26"/>
      <c r="O896" s="384"/>
      <c r="P896" s="384"/>
      <c r="Q896" s="384"/>
      <c r="R896" s="7"/>
      <c r="S896" s="23"/>
      <c r="T896" s="384"/>
    </row>
    <row r="897" spans="1:20" s="392" customFormat="1" x14ac:dyDescent="0.2">
      <c r="A897" s="384"/>
      <c r="B897" s="7"/>
      <c r="C897" s="7"/>
      <c r="D897" s="7"/>
      <c r="E897" s="10"/>
      <c r="F897" s="384"/>
      <c r="G897" s="384"/>
      <c r="H897" s="384"/>
      <c r="I897" s="384"/>
      <c r="J897" s="15"/>
      <c r="K897" s="23"/>
      <c r="L897" s="23"/>
      <c r="M897" s="11"/>
      <c r="N897" s="26"/>
      <c r="O897" s="384"/>
      <c r="P897" s="384"/>
      <c r="Q897" s="384"/>
      <c r="R897" s="7"/>
      <c r="S897" s="23"/>
      <c r="T897" s="384"/>
    </row>
    <row r="898" spans="1:20" s="392" customFormat="1" x14ac:dyDescent="0.2">
      <c r="A898" s="384"/>
      <c r="B898" s="7"/>
      <c r="C898" s="7"/>
      <c r="D898" s="7"/>
      <c r="E898" s="10"/>
      <c r="F898" s="384"/>
      <c r="G898" s="384"/>
      <c r="H898" s="384"/>
      <c r="I898" s="384"/>
      <c r="J898" s="15"/>
      <c r="K898" s="23"/>
      <c r="L898" s="23"/>
      <c r="M898" s="11"/>
      <c r="N898" s="26"/>
      <c r="O898" s="384"/>
      <c r="P898" s="384"/>
      <c r="Q898" s="384"/>
      <c r="R898" s="7"/>
      <c r="S898" s="23"/>
      <c r="T898" s="384"/>
    </row>
    <row r="899" spans="1:20" s="392" customFormat="1" x14ac:dyDescent="0.2">
      <c r="A899" s="384"/>
      <c r="B899" s="7"/>
      <c r="C899" s="7"/>
      <c r="D899" s="7"/>
      <c r="E899" s="10"/>
      <c r="F899" s="384"/>
      <c r="G899" s="384"/>
      <c r="H899" s="384"/>
      <c r="I899" s="384"/>
      <c r="J899" s="15"/>
      <c r="K899" s="23"/>
      <c r="L899" s="23"/>
      <c r="M899" s="11"/>
      <c r="N899" s="26"/>
      <c r="O899" s="384"/>
      <c r="P899" s="384"/>
      <c r="Q899" s="384"/>
      <c r="R899" s="7"/>
      <c r="S899" s="23"/>
      <c r="T899" s="384"/>
    </row>
    <row r="900" spans="1:20" s="392" customFormat="1" x14ac:dyDescent="0.2">
      <c r="A900" s="384"/>
      <c r="B900" s="7"/>
      <c r="C900" s="7"/>
      <c r="D900" s="7"/>
      <c r="E900" s="10"/>
      <c r="F900" s="384"/>
      <c r="G900" s="384"/>
      <c r="H900" s="384"/>
      <c r="I900" s="384"/>
      <c r="J900" s="15"/>
      <c r="K900" s="23"/>
      <c r="L900" s="23"/>
      <c r="M900" s="11"/>
      <c r="N900" s="26"/>
      <c r="O900" s="384"/>
      <c r="P900" s="384"/>
      <c r="Q900" s="384"/>
      <c r="R900" s="7"/>
      <c r="S900" s="23"/>
      <c r="T900" s="384"/>
    </row>
    <row r="901" spans="1:20" s="392" customFormat="1" x14ac:dyDescent="0.2">
      <c r="A901" s="384"/>
      <c r="B901" s="7"/>
      <c r="C901" s="7"/>
      <c r="D901" s="7"/>
      <c r="E901" s="10"/>
      <c r="F901" s="384"/>
      <c r="G901" s="384"/>
      <c r="H901" s="384"/>
      <c r="I901" s="384"/>
      <c r="J901" s="15"/>
      <c r="K901" s="23"/>
      <c r="L901" s="23"/>
      <c r="M901" s="11"/>
      <c r="N901" s="26"/>
      <c r="O901" s="384"/>
      <c r="P901" s="384"/>
      <c r="Q901" s="384"/>
      <c r="R901" s="7"/>
      <c r="S901" s="23"/>
      <c r="T901" s="384"/>
    </row>
    <row r="902" spans="1:20" s="392" customFormat="1" x14ac:dyDescent="0.2">
      <c r="A902" s="384"/>
      <c r="B902" s="7"/>
      <c r="C902" s="7"/>
      <c r="D902" s="7"/>
      <c r="E902" s="10"/>
      <c r="F902" s="384"/>
      <c r="G902" s="384"/>
      <c r="H902" s="384"/>
      <c r="I902" s="384"/>
      <c r="J902" s="15"/>
      <c r="K902" s="23"/>
      <c r="L902" s="23"/>
      <c r="M902" s="11"/>
      <c r="N902" s="26"/>
      <c r="O902" s="384"/>
      <c r="P902" s="384"/>
      <c r="Q902" s="384"/>
      <c r="R902" s="7"/>
      <c r="S902" s="23"/>
      <c r="T902" s="384"/>
    </row>
    <row r="903" spans="1:20" s="392" customFormat="1" x14ac:dyDescent="0.2">
      <c r="A903" s="384"/>
      <c r="B903" s="7"/>
      <c r="C903" s="7"/>
      <c r="D903" s="7"/>
      <c r="E903" s="10"/>
      <c r="F903" s="384"/>
      <c r="G903" s="384"/>
      <c r="H903" s="384"/>
      <c r="I903" s="384"/>
      <c r="J903" s="15"/>
      <c r="K903" s="23"/>
      <c r="L903" s="23"/>
      <c r="M903" s="11"/>
      <c r="N903" s="26"/>
      <c r="O903" s="384"/>
      <c r="P903" s="384"/>
      <c r="Q903" s="384"/>
      <c r="R903" s="7"/>
      <c r="S903" s="23"/>
      <c r="T903" s="384"/>
    </row>
    <row r="904" spans="1:20" s="392" customFormat="1" x14ac:dyDescent="0.2">
      <c r="A904" s="384"/>
      <c r="B904" s="7"/>
      <c r="C904" s="7"/>
      <c r="D904" s="7"/>
      <c r="E904" s="10"/>
      <c r="F904" s="384"/>
      <c r="G904" s="384"/>
      <c r="H904" s="384"/>
      <c r="I904" s="384"/>
      <c r="J904" s="15"/>
      <c r="K904" s="23"/>
      <c r="L904" s="23"/>
      <c r="M904" s="11"/>
      <c r="N904" s="26"/>
      <c r="O904" s="384"/>
      <c r="P904" s="384"/>
      <c r="Q904" s="384"/>
      <c r="R904" s="7"/>
      <c r="S904" s="23"/>
      <c r="T904" s="384"/>
    </row>
    <row r="905" spans="1:20" s="392" customFormat="1" x14ac:dyDescent="0.2">
      <c r="A905" s="384"/>
      <c r="B905" s="7"/>
      <c r="C905" s="7"/>
      <c r="D905" s="7"/>
      <c r="E905" s="10"/>
      <c r="F905" s="384"/>
      <c r="G905" s="384"/>
      <c r="H905" s="384"/>
      <c r="I905" s="384"/>
      <c r="J905" s="15"/>
      <c r="K905" s="23"/>
      <c r="L905" s="23"/>
      <c r="M905" s="11"/>
      <c r="N905" s="26"/>
      <c r="O905" s="384"/>
      <c r="P905" s="384"/>
      <c r="Q905" s="384"/>
      <c r="R905" s="7"/>
      <c r="S905" s="23"/>
      <c r="T905" s="384"/>
    </row>
    <row r="906" spans="1:20" s="392" customFormat="1" x14ac:dyDescent="0.2">
      <c r="A906" s="384"/>
      <c r="B906" s="7"/>
      <c r="C906" s="7"/>
      <c r="D906" s="7"/>
      <c r="E906" s="10"/>
      <c r="F906" s="384"/>
      <c r="G906" s="384"/>
      <c r="H906" s="384"/>
      <c r="I906" s="384"/>
      <c r="J906" s="15"/>
      <c r="K906" s="23"/>
      <c r="L906" s="23"/>
      <c r="M906" s="11"/>
      <c r="N906" s="26"/>
      <c r="O906" s="384"/>
      <c r="P906" s="384"/>
      <c r="Q906" s="384"/>
      <c r="R906" s="7"/>
      <c r="S906" s="23"/>
      <c r="T906" s="384"/>
    </row>
    <row r="907" spans="1:20" s="392" customFormat="1" x14ac:dyDescent="0.2">
      <c r="A907" s="384"/>
      <c r="B907" s="7"/>
      <c r="C907" s="7"/>
      <c r="D907" s="7"/>
      <c r="E907" s="10"/>
      <c r="F907" s="384"/>
      <c r="G907" s="384"/>
      <c r="H907" s="384"/>
      <c r="I907" s="384"/>
      <c r="J907" s="15"/>
      <c r="K907" s="23"/>
      <c r="L907" s="23"/>
      <c r="M907" s="11"/>
      <c r="N907" s="26"/>
      <c r="O907" s="384"/>
      <c r="P907" s="384"/>
      <c r="Q907" s="384"/>
      <c r="R907" s="7"/>
      <c r="S907" s="23"/>
      <c r="T907" s="384"/>
    </row>
    <row r="908" spans="1:20" s="392" customFormat="1" x14ac:dyDescent="0.2">
      <c r="A908" s="384"/>
      <c r="B908" s="7"/>
      <c r="C908" s="7"/>
      <c r="D908" s="7"/>
      <c r="E908" s="10"/>
      <c r="F908" s="384"/>
      <c r="G908" s="384"/>
      <c r="H908" s="384"/>
      <c r="I908" s="384"/>
      <c r="J908" s="15"/>
      <c r="K908" s="23"/>
      <c r="L908" s="23"/>
      <c r="M908" s="11"/>
      <c r="N908" s="26"/>
      <c r="O908" s="384"/>
      <c r="P908" s="384"/>
      <c r="Q908" s="384"/>
      <c r="R908" s="7"/>
      <c r="S908" s="23"/>
      <c r="T908" s="384"/>
    </row>
    <row r="909" spans="1:20" s="392" customFormat="1" x14ac:dyDescent="0.2">
      <c r="A909" s="384"/>
      <c r="B909" s="7"/>
      <c r="C909" s="7"/>
      <c r="D909" s="7"/>
      <c r="E909" s="10"/>
      <c r="F909" s="384"/>
      <c r="G909" s="384"/>
      <c r="H909" s="384"/>
      <c r="I909" s="384"/>
      <c r="J909" s="15"/>
      <c r="K909" s="23"/>
      <c r="L909" s="23"/>
      <c r="M909" s="11"/>
      <c r="N909" s="26"/>
      <c r="O909" s="384"/>
      <c r="P909" s="384"/>
      <c r="Q909" s="384"/>
      <c r="R909" s="7"/>
      <c r="S909" s="23"/>
      <c r="T909" s="384"/>
    </row>
    <row r="910" spans="1:20" s="392" customFormat="1" x14ac:dyDescent="0.2">
      <c r="A910" s="384"/>
      <c r="B910" s="7"/>
      <c r="C910" s="7"/>
      <c r="D910" s="7"/>
      <c r="E910" s="10"/>
      <c r="F910" s="384"/>
      <c r="G910" s="384"/>
      <c r="H910" s="384"/>
      <c r="I910" s="384"/>
      <c r="J910" s="15"/>
      <c r="K910" s="23"/>
      <c r="L910" s="23"/>
      <c r="M910" s="11"/>
      <c r="N910" s="26"/>
      <c r="O910" s="384"/>
      <c r="P910" s="384"/>
      <c r="Q910" s="384"/>
      <c r="R910" s="7"/>
      <c r="S910" s="23"/>
      <c r="T910" s="384"/>
    </row>
    <row r="911" spans="1:20" s="392" customFormat="1" x14ac:dyDescent="0.2">
      <c r="A911" s="384"/>
      <c r="B911" s="7"/>
      <c r="C911" s="7"/>
      <c r="D911" s="7"/>
      <c r="E911" s="10"/>
      <c r="F911" s="384"/>
      <c r="G911" s="384"/>
      <c r="H911" s="384"/>
      <c r="I911" s="384"/>
      <c r="J911" s="15"/>
      <c r="K911" s="23"/>
      <c r="L911" s="23"/>
      <c r="M911" s="11"/>
      <c r="N911" s="26"/>
      <c r="O911" s="384"/>
      <c r="P911" s="384"/>
      <c r="Q911" s="384"/>
      <c r="R911" s="7"/>
      <c r="S911" s="23"/>
      <c r="T911" s="384"/>
    </row>
    <row r="912" spans="1:20" s="392" customFormat="1" x14ac:dyDescent="0.2">
      <c r="A912" s="384"/>
      <c r="B912" s="7"/>
      <c r="C912" s="7"/>
      <c r="D912" s="7"/>
      <c r="E912" s="10"/>
      <c r="F912" s="384"/>
      <c r="G912" s="384"/>
      <c r="H912" s="384"/>
      <c r="I912" s="384"/>
      <c r="J912" s="15"/>
      <c r="K912" s="23"/>
      <c r="L912" s="23"/>
      <c r="M912" s="11"/>
      <c r="N912" s="26"/>
      <c r="O912" s="384"/>
      <c r="P912" s="384"/>
      <c r="Q912" s="384"/>
      <c r="R912" s="7"/>
      <c r="S912" s="23"/>
      <c r="T912" s="384"/>
    </row>
    <row r="913" spans="1:20" s="392" customFormat="1" x14ac:dyDescent="0.2">
      <c r="A913" s="384"/>
      <c r="B913" s="7"/>
      <c r="C913" s="7"/>
      <c r="D913" s="7"/>
      <c r="E913" s="10"/>
      <c r="F913" s="384"/>
      <c r="G913" s="384"/>
      <c r="H913" s="384"/>
      <c r="I913" s="384"/>
      <c r="J913" s="15"/>
      <c r="K913" s="23"/>
      <c r="L913" s="23"/>
      <c r="M913" s="11"/>
      <c r="N913" s="26"/>
      <c r="O913" s="384"/>
      <c r="P913" s="384"/>
      <c r="Q913" s="384"/>
      <c r="R913" s="7"/>
      <c r="S913" s="23"/>
      <c r="T913" s="384"/>
    </row>
    <row r="914" spans="1:20" s="392" customFormat="1" x14ac:dyDescent="0.2">
      <c r="A914" s="384"/>
      <c r="B914" s="7"/>
      <c r="C914" s="7"/>
      <c r="D914" s="7"/>
      <c r="E914" s="10"/>
      <c r="F914" s="384"/>
      <c r="G914" s="384"/>
      <c r="H914" s="384"/>
      <c r="I914" s="384"/>
      <c r="J914" s="15"/>
      <c r="K914" s="23"/>
      <c r="L914" s="23"/>
      <c r="M914" s="11"/>
      <c r="N914" s="26"/>
      <c r="O914" s="384"/>
      <c r="P914" s="384"/>
      <c r="Q914" s="384"/>
      <c r="R914" s="7"/>
      <c r="S914" s="23"/>
      <c r="T914" s="384"/>
    </row>
    <row r="915" spans="1:20" s="392" customFormat="1" x14ac:dyDescent="0.2">
      <c r="A915" s="384"/>
      <c r="B915" s="7"/>
      <c r="C915" s="7"/>
      <c r="D915" s="7"/>
      <c r="E915" s="10"/>
      <c r="F915" s="384"/>
      <c r="G915" s="384"/>
      <c r="H915" s="384"/>
      <c r="I915" s="384"/>
      <c r="J915" s="15"/>
      <c r="K915" s="23"/>
      <c r="L915" s="23"/>
      <c r="M915" s="11"/>
      <c r="N915" s="26"/>
      <c r="O915" s="384"/>
      <c r="P915" s="384"/>
      <c r="Q915" s="384"/>
      <c r="R915" s="7"/>
      <c r="S915" s="23"/>
      <c r="T915" s="384"/>
    </row>
    <row r="916" spans="1:20" s="392" customFormat="1" x14ac:dyDescent="0.2">
      <c r="A916" s="384"/>
      <c r="B916" s="7"/>
      <c r="C916" s="7"/>
      <c r="D916" s="7"/>
      <c r="E916" s="10"/>
      <c r="F916" s="384"/>
      <c r="G916" s="384"/>
      <c r="H916" s="384"/>
      <c r="I916" s="384"/>
      <c r="J916" s="15"/>
      <c r="K916" s="23"/>
      <c r="L916" s="23"/>
      <c r="M916" s="11"/>
      <c r="N916" s="26"/>
      <c r="O916" s="384"/>
      <c r="P916" s="384"/>
      <c r="Q916" s="384"/>
      <c r="R916" s="7"/>
      <c r="S916" s="23"/>
      <c r="T916" s="384"/>
    </row>
    <row r="917" spans="1:20" s="392" customFormat="1" x14ac:dyDescent="0.2">
      <c r="A917" s="384"/>
      <c r="B917" s="7"/>
      <c r="C917" s="7"/>
      <c r="D917" s="7"/>
      <c r="E917" s="10"/>
      <c r="F917" s="384"/>
      <c r="G917" s="384"/>
      <c r="H917" s="384"/>
      <c r="I917" s="384"/>
      <c r="J917" s="15"/>
      <c r="K917" s="23"/>
      <c r="L917" s="23"/>
      <c r="M917" s="11"/>
      <c r="N917" s="26"/>
      <c r="O917" s="384"/>
      <c r="P917" s="384"/>
      <c r="Q917" s="384"/>
      <c r="R917" s="7"/>
      <c r="S917" s="23"/>
      <c r="T917" s="384"/>
    </row>
    <row r="918" spans="1:20" s="392" customFormat="1" x14ac:dyDescent="0.2">
      <c r="A918" s="384"/>
      <c r="B918" s="7"/>
      <c r="C918" s="7"/>
      <c r="D918" s="7"/>
      <c r="E918" s="10"/>
      <c r="F918" s="384"/>
      <c r="G918" s="384"/>
      <c r="H918" s="384"/>
      <c r="I918" s="384"/>
      <c r="J918" s="15"/>
      <c r="K918" s="23"/>
      <c r="L918" s="23"/>
      <c r="M918" s="11"/>
      <c r="N918" s="26"/>
      <c r="O918" s="384"/>
      <c r="P918" s="384"/>
      <c r="Q918" s="384"/>
      <c r="R918" s="7"/>
      <c r="S918" s="23"/>
      <c r="T918" s="384"/>
    </row>
    <row r="919" spans="1:20" s="392" customFormat="1" x14ac:dyDescent="0.2">
      <c r="A919" s="384"/>
      <c r="B919" s="7"/>
      <c r="C919" s="7"/>
      <c r="D919" s="7"/>
      <c r="E919" s="10"/>
      <c r="F919" s="384"/>
      <c r="G919" s="384"/>
      <c r="H919" s="384"/>
      <c r="I919" s="384"/>
      <c r="J919" s="15"/>
      <c r="K919" s="23"/>
      <c r="L919" s="23"/>
      <c r="M919" s="11"/>
      <c r="N919" s="26"/>
      <c r="O919" s="384"/>
      <c r="P919" s="384"/>
      <c r="Q919" s="384"/>
      <c r="R919" s="7"/>
      <c r="S919" s="23"/>
      <c r="T919" s="384"/>
    </row>
    <row r="920" spans="1:20" s="392" customFormat="1" x14ac:dyDescent="0.2">
      <c r="A920" s="384"/>
      <c r="B920" s="7"/>
      <c r="C920" s="7"/>
      <c r="D920" s="7"/>
      <c r="E920" s="10"/>
      <c r="F920" s="384"/>
      <c r="G920" s="384"/>
      <c r="H920" s="384"/>
      <c r="I920" s="384"/>
      <c r="J920" s="15"/>
      <c r="K920" s="23"/>
      <c r="L920" s="23"/>
      <c r="M920" s="11"/>
      <c r="N920" s="26"/>
      <c r="O920" s="384"/>
      <c r="P920" s="384"/>
      <c r="Q920" s="384"/>
      <c r="R920" s="7"/>
      <c r="S920" s="23"/>
      <c r="T920" s="384"/>
    </row>
    <row r="921" spans="1:20" s="392" customFormat="1" x14ac:dyDescent="0.2">
      <c r="A921" s="384"/>
      <c r="B921" s="7"/>
      <c r="C921" s="7"/>
      <c r="D921" s="7"/>
      <c r="E921" s="10"/>
      <c r="F921" s="384"/>
      <c r="G921" s="384"/>
      <c r="H921" s="384"/>
      <c r="I921" s="384"/>
      <c r="J921" s="15"/>
      <c r="K921" s="23"/>
      <c r="L921" s="23"/>
      <c r="M921" s="11"/>
      <c r="N921" s="26"/>
      <c r="O921" s="384"/>
      <c r="P921" s="384"/>
      <c r="Q921" s="384"/>
      <c r="R921" s="7"/>
      <c r="S921" s="23"/>
      <c r="T921" s="384"/>
    </row>
    <row r="922" spans="1:20" s="392" customFormat="1" x14ac:dyDescent="0.2">
      <c r="A922" s="384"/>
      <c r="B922" s="7"/>
      <c r="C922" s="7"/>
      <c r="D922" s="7"/>
      <c r="E922" s="10"/>
      <c r="F922" s="384"/>
      <c r="G922" s="384"/>
      <c r="H922" s="384"/>
      <c r="I922" s="384"/>
      <c r="J922" s="15"/>
      <c r="K922" s="23"/>
      <c r="L922" s="23"/>
      <c r="M922" s="11"/>
      <c r="N922" s="26"/>
      <c r="O922" s="384"/>
      <c r="P922" s="384"/>
      <c r="Q922" s="384"/>
      <c r="R922" s="7"/>
      <c r="S922" s="23"/>
      <c r="T922" s="384"/>
    </row>
    <row r="923" spans="1:20" s="392" customFormat="1" x14ac:dyDescent="0.2">
      <c r="A923" s="384"/>
      <c r="B923" s="7"/>
      <c r="C923" s="7"/>
      <c r="D923" s="7"/>
      <c r="E923" s="10"/>
      <c r="F923" s="384"/>
      <c r="G923" s="384"/>
      <c r="H923" s="384"/>
      <c r="I923" s="384"/>
      <c r="J923" s="15"/>
      <c r="K923" s="23"/>
      <c r="L923" s="23"/>
      <c r="M923" s="11"/>
      <c r="N923" s="26"/>
      <c r="O923" s="384"/>
      <c r="P923" s="384"/>
      <c r="Q923" s="384"/>
      <c r="R923" s="7"/>
      <c r="S923" s="23"/>
      <c r="T923" s="384"/>
    </row>
    <row r="924" spans="1:20" s="392" customFormat="1" x14ac:dyDescent="0.2">
      <c r="A924" s="384"/>
      <c r="B924" s="7"/>
      <c r="C924" s="7"/>
      <c r="D924" s="7"/>
      <c r="E924" s="10"/>
      <c r="F924" s="384"/>
      <c r="G924" s="384"/>
      <c r="H924" s="384"/>
      <c r="I924" s="384"/>
      <c r="J924" s="15"/>
      <c r="K924" s="23"/>
      <c r="L924" s="23"/>
      <c r="M924" s="11"/>
      <c r="N924" s="26"/>
      <c r="O924" s="384"/>
      <c r="P924" s="384"/>
      <c r="Q924" s="384"/>
      <c r="R924" s="7"/>
      <c r="S924" s="23"/>
      <c r="T924" s="384"/>
    </row>
    <row r="925" spans="1:20" s="392" customFormat="1" x14ac:dyDescent="0.2">
      <c r="A925" s="384"/>
      <c r="B925" s="7"/>
      <c r="C925" s="7"/>
      <c r="D925" s="7"/>
      <c r="E925" s="10"/>
      <c r="F925" s="384"/>
      <c r="G925" s="384"/>
      <c r="H925" s="384"/>
      <c r="I925" s="384"/>
      <c r="J925" s="15"/>
      <c r="K925" s="23"/>
      <c r="L925" s="23"/>
      <c r="M925" s="11"/>
      <c r="N925" s="26"/>
      <c r="O925" s="384"/>
      <c r="P925" s="384"/>
      <c r="Q925" s="384"/>
      <c r="R925" s="7"/>
      <c r="S925" s="23"/>
      <c r="T925" s="384"/>
    </row>
    <row r="926" spans="1:20" s="392" customFormat="1" x14ac:dyDescent="0.2">
      <c r="A926" s="384"/>
      <c r="B926" s="7"/>
      <c r="C926" s="7"/>
      <c r="D926" s="7"/>
      <c r="E926" s="10"/>
      <c r="F926" s="384"/>
      <c r="G926" s="384"/>
      <c r="H926" s="384"/>
      <c r="I926" s="384"/>
      <c r="J926" s="15"/>
      <c r="K926" s="23"/>
      <c r="L926" s="23"/>
      <c r="M926" s="11"/>
      <c r="N926" s="26"/>
      <c r="O926" s="384"/>
      <c r="P926" s="384"/>
      <c r="Q926" s="384"/>
      <c r="R926" s="7"/>
      <c r="S926" s="23"/>
      <c r="T926" s="384"/>
    </row>
    <row r="927" spans="1:20" s="392" customFormat="1" x14ac:dyDescent="0.2">
      <c r="A927" s="384"/>
      <c r="B927" s="7"/>
      <c r="C927" s="7"/>
      <c r="D927" s="7"/>
      <c r="E927" s="10"/>
      <c r="F927" s="384"/>
      <c r="G927" s="384"/>
      <c r="H927" s="384"/>
      <c r="I927" s="384"/>
      <c r="J927" s="15"/>
      <c r="K927" s="23"/>
      <c r="L927" s="23"/>
      <c r="M927" s="11"/>
      <c r="N927" s="26"/>
      <c r="O927" s="384"/>
      <c r="P927" s="384"/>
      <c r="Q927" s="384"/>
      <c r="R927" s="7"/>
      <c r="S927" s="23"/>
      <c r="T927" s="384"/>
    </row>
    <row r="928" spans="1:20" s="392" customFormat="1" x14ac:dyDescent="0.2">
      <c r="A928" s="384"/>
      <c r="B928" s="7"/>
      <c r="C928" s="7"/>
      <c r="D928" s="7"/>
      <c r="E928" s="10"/>
      <c r="F928" s="384"/>
      <c r="G928" s="384"/>
      <c r="H928" s="384"/>
      <c r="I928" s="384"/>
      <c r="J928" s="15"/>
      <c r="K928" s="23"/>
      <c r="L928" s="23"/>
      <c r="M928" s="11"/>
      <c r="N928" s="26"/>
      <c r="O928" s="384"/>
      <c r="P928" s="384"/>
      <c r="Q928" s="384"/>
      <c r="R928" s="7"/>
      <c r="S928" s="23"/>
      <c r="T928" s="384"/>
    </row>
    <row r="929" spans="1:20" s="392" customFormat="1" x14ac:dyDescent="0.2">
      <c r="A929" s="384"/>
      <c r="B929" s="7"/>
      <c r="C929" s="7"/>
      <c r="D929" s="7"/>
      <c r="E929" s="10"/>
      <c r="F929" s="384"/>
      <c r="G929" s="384"/>
      <c r="H929" s="384"/>
      <c r="I929" s="384"/>
      <c r="J929" s="15"/>
      <c r="K929" s="23"/>
      <c r="L929" s="23"/>
      <c r="M929" s="11"/>
      <c r="N929" s="26"/>
      <c r="O929" s="384"/>
      <c r="P929" s="384"/>
      <c r="Q929" s="384"/>
      <c r="R929" s="7"/>
      <c r="S929" s="23"/>
      <c r="T929" s="384"/>
    </row>
    <row r="930" spans="1:20" s="392" customFormat="1" x14ac:dyDescent="0.2">
      <c r="A930" s="384"/>
      <c r="B930" s="7"/>
      <c r="C930" s="7"/>
      <c r="D930" s="7"/>
      <c r="E930" s="10"/>
      <c r="F930" s="384"/>
      <c r="G930" s="384"/>
      <c r="H930" s="384"/>
      <c r="I930" s="384"/>
      <c r="J930" s="15"/>
      <c r="K930" s="23"/>
      <c r="L930" s="23"/>
      <c r="M930" s="11"/>
      <c r="N930" s="26"/>
      <c r="O930" s="384"/>
      <c r="P930" s="384"/>
      <c r="Q930" s="384"/>
      <c r="R930" s="7"/>
      <c r="S930" s="23"/>
      <c r="T930" s="384"/>
    </row>
    <row r="931" spans="1:20" s="392" customFormat="1" x14ac:dyDescent="0.2">
      <c r="A931" s="384"/>
      <c r="B931" s="7"/>
      <c r="C931" s="7"/>
      <c r="D931" s="7"/>
      <c r="E931" s="10"/>
      <c r="F931" s="384"/>
      <c r="G931" s="384"/>
      <c r="H931" s="384"/>
      <c r="I931" s="384"/>
      <c r="J931" s="15"/>
      <c r="K931" s="23"/>
      <c r="L931" s="23"/>
      <c r="M931" s="11"/>
      <c r="N931" s="26"/>
      <c r="O931" s="384"/>
      <c r="P931" s="384"/>
      <c r="Q931" s="384"/>
      <c r="R931" s="7"/>
      <c r="S931" s="23"/>
      <c r="T931" s="384"/>
    </row>
    <row r="932" spans="1:20" s="392" customFormat="1" x14ac:dyDescent="0.2">
      <c r="A932" s="384"/>
      <c r="B932" s="7"/>
      <c r="C932" s="7"/>
      <c r="D932" s="7"/>
      <c r="E932" s="10"/>
      <c r="F932" s="384"/>
      <c r="G932" s="384"/>
      <c r="H932" s="384"/>
      <c r="I932" s="384"/>
      <c r="J932" s="15"/>
      <c r="K932" s="23"/>
      <c r="L932" s="23"/>
      <c r="M932" s="11"/>
      <c r="N932" s="26"/>
      <c r="O932" s="384"/>
      <c r="P932" s="384"/>
      <c r="Q932" s="384"/>
      <c r="R932" s="7"/>
      <c r="S932" s="23"/>
      <c r="T932" s="384"/>
    </row>
    <row r="933" spans="1:20" s="392" customFormat="1" x14ac:dyDescent="0.2">
      <c r="A933" s="384"/>
      <c r="B933" s="7"/>
      <c r="C933" s="7"/>
      <c r="D933" s="7"/>
      <c r="E933" s="10"/>
      <c r="F933" s="384"/>
      <c r="G933" s="384"/>
      <c r="H933" s="384"/>
      <c r="I933" s="384"/>
      <c r="J933" s="15"/>
      <c r="K933" s="23"/>
      <c r="L933" s="23"/>
      <c r="M933" s="11"/>
      <c r="N933" s="26"/>
      <c r="O933" s="384"/>
      <c r="P933" s="384"/>
      <c r="Q933" s="384"/>
      <c r="R933" s="7"/>
      <c r="S933" s="23"/>
      <c r="T933" s="384"/>
    </row>
    <row r="934" spans="1:20" s="392" customFormat="1" x14ac:dyDescent="0.2">
      <c r="A934" s="384"/>
      <c r="B934" s="7"/>
      <c r="C934" s="7"/>
      <c r="D934" s="7"/>
      <c r="E934" s="10"/>
      <c r="F934" s="384"/>
      <c r="G934" s="384"/>
      <c r="H934" s="384"/>
      <c r="I934" s="384"/>
      <c r="J934" s="15"/>
      <c r="K934" s="23"/>
      <c r="L934" s="23"/>
      <c r="M934" s="11"/>
      <c r="N934" s="26"/>
      <c r="O934" s="384"/>
      <c r="P934" s="384"/>
      <c r="Q934" s="384"/>
      <c r="R934" s="7"/>
      <c r="S934" s="23"/>
      <c r="T934" s="384"/>
    </row>
    <row r="935" spans="1:20" s="392" customFormat="1" x14ac:dyDescent="0.2">
      <c r="A935" s="384"/>
      <c r="B935" s="7"/>
      <c r="C935" s="7"/>
      <c r="D935" s="7"/>
      <c r="E935" s="10"/>
      <c r="F935" s="384"/>
      <c r="G935" s="384"/>
      <c r="H935" s="384"/>
      <c r="I935" s="384"/>
      <c r="J935" s="15"/>
      <c r="K935" s="23"/>
      <c r="L935" s="23"/>
      <c r="M935" s="11"/>
      <c r="N935" s="26"/>
      <c r="O935" s="384"/>
      <c r="P935" s="384"/>
      <c r="Q935" s="384"/>
      <c r="R935" s="7"/>
      <c r="S935" s="23"/>
      <c r="T935" s="384"/>
    </row>
    <row r="936" spans="1:20" s="392" customFormat="1" x14ac:dyDescent="0.2">
      <c r="A936" s="384"/>
      <c r="B936" s="7"/>
      <c r="C936" s="7"/>
      <c r="D936" s="7"/>
      <c r="E936" s="10"/>
      <c r="F936" s="384"/>
      <c r="G936" s="384"/>
      <c r="H936" s="384"/>
      <c r="I936" s="384"/>
      <c r="J936" s="15"/>
      <c r="K936" s="23"/>
      <c r="L936" s="23"/>
      <c r="M936" s="11"/>
      <c r="N936" s="26"/>
      <c r="O936" s="384"/>
      <c r="P936" s="384"/>
      <c r="Q936" s="384"/>
      <c r="R936" s="7"/>
      <c r="S936" s="23"/>
      <c r="T936" s="384"/>
    </row>
    <row r="937" spans="1:20" s="392" customFormat="1" x14ac:dyDescent="0.2">
      <c r="A937" s="384"/>
      <c r="B937" s="7"/>
      <c r="C937" s="7"/>
      <c r="D937" s="7"/>
      <c r="E937" s="10"/>
      <c r="F937" s="384"/>
      <c r="G937" s="384"/>
      <c r="H937" s="384"/>
      <c r="I937" s="384"/>
      <c r="J937" s="15"/>
      <c r="K937" s="23"/>
      <c r="L937" s="23"/>
      <c r="M937" s="11"/>
      <c r="N937" s="26"/>
      <c r="O937" s="384"/>
      <c r="P937" s="384"/>
      <c r="Q937" s="384"/>
      <c r="R937" s="7"/>
      <c r="S937" s="23"/>
      <c r="T937" s="384"/>
    </row>
    <row r="938" spans="1:20" s="392" customFormat="1" x14ac:dyDescent="0.2">
      <c r="A938" s="384"/>
      <c r="B938" s="7"/>
      <c r="C938" s="7"/>
      <c r="D938" s="7"/>
      <c r="E938" s="10"/>
      <c r="F938" s="384"/>
      <c r="G938" s="384"/>
      <c r="H938" s="384"/>
      <c r="I938" s="384"/>
      <c r="J938" s="15"/>
      <c r="K938" s="23"/>
      <c r="L938" s="23"/>
      <c r="M938" s="11"/>
      <c r="N938" s="26"/>
      <c r="O938" s="384"/>
      <c r="P938" s="384"/>
      <c r="Q938" s="384"/>
      <c r="R938" s="7"/>
      <c r="S938" s="23"/>
      <c r="T938" s="384"/>
    </row>
    <row r="939" spans="1:20" s="392" customFormat="1" x14ac:dyDescent="0.2">
      <c r="A939" s="384"/>
      <c r="B939" s="7"/>
      <c r="C939" s="7"/>
      <c r="D939" s="7"/>
      <c r="E939" s="10"/>
      <c r="F939" s="384"/>
      <c r="G939" s="384"/>
      <c r="H939" s="384"/>
      <c r="I939" s="384"/>
      <c r="J939" s="15"/>
      <c r="K939" s="23"/>
      <c r="L939" s="23"/>
      <c r="M939" s="11"/>
      <c r="N939" s="26"/>
      <c r="O939" s="384"/>
      <c r="P939" s="384"/>
      <c r="Q939" s="384"/>
      <c r="R939" s="7"/>
      <c r="S939" s="23"/>
      <c r="T939" s="384"/>
    </row>
    <row r="940" spans="1:20" s="392" customFormat="1" x14ac:dyDescent="0.2">
      <c r="A940" s="384"/>
      <c r="B940" s="7"/>
      <c r="C940" s="7"/>
      <c r="D940" s="7"/>
      <c r="E940" s="10"/>
      <c r="F940" s="384"/>
      <c r="G940" s="384"/>
      <c r="H940" s="384"/>
      <c r="I940" s="384"/>
      <c r="J940" s="15"/>
      <c r="K940" s="23"/>
      <c r="L940" s="23"/>
      <c r="M940" s="11"/>
      <c r="N940" s="26"/>
      <c r="O940" s="384"/>
      <c r="P940" s="384"/>
      <c r="Q940" s="384"/>
      <c r="R940" s="7"/>
      <c r="S940" s="23"/>
      <c r="T940" s="384"/>
    </row>
    <row r="941" spans="1:20" s="392" customFormat="1" x14ac:dyDescent="0.2">
      <c r="A941" s="384"/>
      <c r="B941" s="7"/>
      <c r="C941" s="7"/>
      <c r="D941" s="7"/>
      <c r="E941" s="10"/>
      <c r="F941" s="384"/>
      <c r="G941" s="384"/>
      <c r="H941" s="384"/>
      <c r="I941" s="384"/>
      <c r="J941" s="15"/>
      <c r="K941" s="23"/>
      <c r="L941" s="23"/>
      <c r="M941" s="11"/>
      <c r="N941" s="26"/>
      <c r="O941" s="384"/>
      <c r="P941" s="384"/>
      <c r="Q941" s="384"/>
      <c r="R941" s="7"/>
      <c r="S941" s="23"/>
      <c r="T941" s="384"/>
    </row>
    <row r="942" spans="1:20" s="392" customFormat="1" x14ac:dyDescent="0.2">
      <c r="A942" s="384"/>
      <c r="B942" s="7"/>
      <c r="C942" s="7"/>
      <c r="D942" s="7"/>
      <c r="E942" s="10"/>
      <c r="F942" s="384"/>
      <c r="G942" s="384"/>
      <c r="H942" s="384"/>
      <c r="I942" s="384"/>
      <c r="J942" s="15"/>
      <c r="K942" s="23"/>
      <c r="L942" s="23"/>
      <c r="M942" s="11"/>
      <c r="N942" s="26"/>
      <c r="O942" s="384"/>
      <c r="P942" s="384"/>
      <c r="Q942" s="384"/>
      <c r="R942" s="7"/>
      <c r="S942" s="23"/>
      <c r="T942" s="384"/>
    </row>
    <row r="943" spans="1:20" s="392" customFormat="1" x14ac:dyDescent="0.2">
      <c r="A943" s="384"/>
      <c r="B943" s="7"/>
      <c r="C943" s="7"/>
      <c r="D943" s="7"/>
      <c r="E943" s="10"/>
      <c r="F943" s="384"/>
      <c r="G943" s="384"/>
      <c r="H943" s="384"/>
      <c r="I943" s="384"/>
      <c r="J943" s="15"/>
      <c r="K943" s="23"/>
      <c r="L943" s="23"/>
      <c r="M943" s="11"/>
      <c r="N943" s="26"/>
      <c r="O943" s="384"/>
      <c r="P943" s="384"/>
      <c r="Q943" s="384"/>
      <c r="R943" s="7"/>
      <c r="S943" s="23"/>
      <c r="T943" s="384"/>
    </row>
    <row r="944" spans="1:20" s="392" customFormat="1" x14ac:dyDescent="0.2">
      <c r="A944" s="384"/>
      <c r="B944" s="7"/>
      <c r="C944" s="7"/>
      <c r="D944" s="7"/>
      <c r="E944" s="10"/>
      <c r="F944" s="384"/>
      <c r="G944" s="384"/>
      <c r="H944" s="384"/>
      <c r="I944" s="384"/>
      <c r="J944" s="15"/>
      <c r="K944" s="23"/>
      <c r="L944" s="23"/>
      <c r="M944" s="11"/>
      <c r="N944" s="26"/>
      <c r="O944" s="384"/>
      <c r="P944" s="384"/>
      <c r="Q944" s="384"/>
      <c r="R944" s="7"/>
      <c r="S944" s="23"/>
      <c r="T944" s="384"/>
    </row>
    <row r="945" spans="1:20" s="392" customFormat="1" x14ac:dyDescent="0.2">
      <c r="A945" s="384"/>
      <c r="B945" s="7"/>
      <c r="C945" s="7"/>
      <c r="D945" s="7"/>
      <c r="E945" s="10"/>
      <c r="F945" s="384"/>
      <c r="G945" s="384"/>
      <c r="H945" s="384"/>
      <c r="I945" s="384"/>
      <c r="J945" s="15"/>
      <c r="K945" s="23"/>
      <c r="L945" s="23"/>
      <c r="M945" s="11"/>
      <c r="N945" s="26"/>
      <c r="O945" s="384"/>
      <c r="P945" s="384"/>
      <c r="Q945" s="384"/>
      <c r="R945" s="7"/>
      <c r="S945" s="23"/>
      <c r="T945" s="384"/>
    </row>
    <row r="946" spans="1:20" s="392" customFormat="1" x14ac:dyDescent="0.2">
      <c r="A946" s="384"/>
      <c r="B946" s="7"/>
      <c r="C946" s="7"/>
      <c r="D946" s="7"/>
      <c r="E946" s="10"/>
      <c r="F946" s="384"/>
      <c r="G946" s="384"/>
      <c r="H946" s="384"/>
      <c r="I946" s="384"/>
      <c r="J946" s="15"/>
      <c r="K946" s="23"/>
      <c r="L946" s="23"/>
      <c r="M946" s="11"/>
      <c r="N946" s="26"/>
      <c r="O946" s="384"/>
      <c r="P946" s="384"/>
      <c r="Q946" s="384"/>
      <c r="R946" s="7"/>
      <c r="S946" s="23"/>
      <c r="T946" s="384"/>
    </row>
    <row r="947" spans="1:20" s="392" customFormat="1" x14ac:dyDescent="0.2">
      <c r="A947" s="384"/>
      <c r="B947" s="7"/>
      <c r="C947" s="7"/>
      <c r="D947" s="7"/>
      <c r="E947" s="10"/>
      <c r="F947" s="384"/>
      <c r="G947" s="384"/>
      <c r="H947" s="384"/>
      <c r="I947" s="384"/>
      <c r="J947" s="15"/>
      <c r="K947" s="23"/>
      <c r="L947" s="23"/>
      <c r="M947" s="11"/>
      <c r="N947" s="26"/>
      <c r="O947" s="384"/>
      <c r="P947" s="384"/>
      <c r="Q947" s="384"/>
      <c r="R947" s="7"/>
      <c r="S947" s="23"/>
      <c r="T947" s="384"/>
    </row>
    <row r="948" spans="1:20" s="392" customFormat="1" x14ac:dyDescent="0.2">
      <c r="A948" s="384"/>
      <c r="B948" s="7"/>
      <c r="C948" s="7"/>
      <c r="D948" s="7"/>
      <c r="E948" s="10"/>
      <c r="F948" s="384"/>
      <c r="G948" s="384"/>
      <c r="H948" s="384"/>
      <c r="I948" s="384"/>
      <c r="J948" s="15"/>
      <c r="K948" s="23"/>
      <c r="L948" s="23"/>
      <c r="M948" s="11"/>
      <c r="N948" s="26"/>
      <c r="O948" s="384"/>
      <c r="P948" s="384"/>
      <c r="Q948" s="384"/>
      <c r="R948" s="7"/>
      <c r="S948" s="23"/>
      <c r="T948" s="384"/>
    </row>
    <row r="949" spans="1:20" s="392" customFormat="1" x14ac:dyDescent="0.2">
      <c r="A949" s="384"/>
      <c r="B949" s="7"/>
      <c r="C949" s="7"/>
      <c r="D949" s="7"/>
      <c r="E949" s="10"/>
      <c r="F949" s="384"/>
      <c r="G949" s="384"/>
      <c r="H949" s="384"/>
      <c r="I949" s="384"/>
      <c r="J949" s="15"/>
      <c r="K949" s="23"/>
      <c r="L949" s="23"/>
      <c r="M949" s="11"/>
      <c r="N949" s="26"/>
      <c r="O949" s="384"/>
      <c r="P949" s="384"/>
      <c r="Q949" s="384"/>
      <c r="R949" s="7"/>
      <c r="S949" s="23"/>
      <c r="T949" s="384"/>
    </row>
    <row r="950" spans="1:20" s="392" customFormat="1" x14ac:dyDescent="0.2">
      <c r="A950" s="384"/>
      <c r="B950" s="7"/>
      <c r="C950" s="7"/>
      <c r="D950" s="7"/>
      <c r="E950" s="10"/>
      <c r="F950" s="384"/>
      <c r="G950" s="384"/>
      <c r="H950" s="384"/>
      <c r="I950" s="384"/>
      <c r="J950" s="15"/>
      <c r="K950" s="23"/>
      <c r="L950" s="23"/>
      <c r="M950" s="11"/>
      <c r="N950" s="26"/>
      <c r="O950" s="384"/>
      <c r="P950" s="384"/>
      <c r="Q950" s="384"/>
      <c r="R950" s="7"/>
      <c r="S950" s="23"/>
      <c r="T950" s="384"/>
    </row>
    <row r="951" spans="1:20" s="392" customFormat="1" x14ac:dyDescent="0.2">
      <c r="A951" s="384"/>
      <c r="B951" s="7"/>
      <c r="C951" s="7"/>
      <c r="D951" s="7"/>
      <c r="E951" s="10"/>
      <c r="F951" s="384"/>
      <c r="G951" s="384"/>
      <c r="H951" s="384"/>
      <c r="I951" s="384"/>
      <c r="J951" s="15"/>
      <c r="K951" s="23"/>
      <c r="L951" s="23"/>
      <c r="M951" s="11"/>
      <c r="N951" s="26"/>
      <c r="O951" s="384"/>
      <c r="P951" s="384"/>
      <c r="Q951" s="384"/>
      <c r="R951" s="7"/>
      <c r="S951" s="23"/>
      <c r="T951" s="384"/>
    </row>
    <row r="952" spans="1:20" s="392" customFormat="1" x14ac:dyDescent="0.2">
      <c r="A952" s="384"/>
      <c r="B952" s="7"/>
      <c r="C952" s="7"/>
      <c r="D952" s="7"/>
      <c r="E952" s="10"/>
      <c r="F952" s="384"/>
      <c r="G952" s="384"/>
      <c r="H952" s="384"/>
      <c r="I952" s="384"/>
      <c r="J952" s="15"/>
      <c r="K952" s="23"/>
      <c r="L952" s="23"/>
      <c r="M952" s="11"/>
      <c r="N952" s="26"/>
      <c r="O952" s="384"/>
      <c r="P952" s="384"/>
      <c r="Q952" s="384"/>
      <c r="R952" s="7"/>
      <c r="S952" s="23"/>
      <c r="T952" s="384"/>
    </row>
    <row r="953" spans="1:20" s="392" customFormat="1" x14ac:dyDescent="0.2">
      <c r="A953" s="384"/>
      <c r="B953" s="7"/>
      <c r="C953" s="7"/>
      <c r="D953" s="7"/>
      <c r="E953" s="10"/>
      <c r="F953" s="384"/>
      <c r="G953" s="384"/>
      <c r="H953" s="384"/>
      <c r="I953" s="384"/>
      <c r="J953" s="15"/>
      <c r="K953" s="23"/>
      <c r="L953" s="23"/>
      <c r="M953" s="11"/>
      <c r="N953" s="26"/>
      <c r="O953" s="384"/>
      <c r="P953" s="384"/>
      <c r="Q953" s="384"/>
      <c r="R953" s="7"/>
      <c r="S953" s="23"/>
      <c r="T953" s="384"/>
    </row>
    <row r="954" spans="1:20" s="392" customFormat="1" x14ac:dyDescent="0.2">
      <c r="A954" s="384"/>
      <c r="B954" s="7"/>
      <c r="C954" s="7"/>
      <c r="D954" s="7"/>
      <c r="E954" s="10"/>
      <c r="F954" s="384"/>
      <c r="G954" s="384"/>
      <c r="H954" s="384"/>
      <c r="I954" s="384"/>
      <c r="J954" s="15"/>
      <c r="K954" s="23"/>
      <c r="L954" s="23"/>
      <c r="M954" s="11"/>
      <c r="N954" s="26"/>
      <c r="O954" s="384"/>
      <c r="P954" s="384"/>
      <c r="Q954" s="384"/>
      <c r="R954" s="7"/>
      <c r="S954" s="23"/>
      <c r="T954" s="384"/>
    </row>
    <row r="955" spans="1:20" s="392" customFormat="1" x14ac:dyDescent="0.2">
      <c r="A955" s="384"/>
      <c r="B955" s="7"/>
      <c r="C955" s="7"/>
      <c r="D955" s="7"/>
      <c r="E955" s="10"/>
      <c r="F955" s="384"/>
      <c r="G955" s="384"/>
      <c r="H955" s="384"/>
      <c r="I955" s="384"/>
      <c r="J955" s="15"/>
      <c r="K955" s="23"/>
      <c r="L955" s="23"/>
      <c r="M955" s="11"/>
      <c r="N955" s="26"/>
      <c r="O955" s="384"/>
      <c r="P955" s="384"/>
      <c r="Q955" s="384"/>
      <c r="R955" s="7"/>
      <c r="S955" s="23"/>
      <c r="T955" s="384"/>
    </row>
    <row r="956" spans="1:20" s="392" customFormat="1" x14ac:dyDescent="0.2">
      <c r="A956" s="384"/>
      <c r="B956" s="7"/>
      <c r="C956" s="7"/>
      <c r="D956" s="7"/>
      <c r="E956" s="10"/>
      <c r="F956" s="384"/>
      <c r="G956" s="384"/>
      <c r="H956" s="384"/>
      <c r="I956" s="384"/>
      <c r="J956" s="15"/>
      <c r="K956" s="23"/>
      <c r="L956" s="23"/>
      <c r="M956" s="11"/>
      <c r="N956" s="26"/>
      <c r="O956" s="384"/>
      <c r="P956" s="384"/>
      <c r="Q956" s="384"/>
      <c r="R956" s="7"/>
      <c r="S956" s="23"/>
      <c r="T956" s="384"/>
    </row>
    <row r="957" spans="1:20" s="392" customFormat="1" x14ac:dyDescent="0.2">
      <c r="A957" s="384"/>
      <c r="B957" s="7"/>
      <c r="C957" s="7"/>
      <c r="D957" s="7"/>
      <c r="E957" s="10"/>
      <c r="F957" s="384"/>
      <c r="G957" s="384"/>
      <c r="H957" s="384"/>
      <c r="I957" s="384"/>
      <c r="J957" s="15"/>
      <c r="K957" s="23"/>
      <c r="L957" s="23"/>
      <c r="M957" s="11"/>
      <c r="N957" s="26"/>
      <c r="O957" s="384"/>
      <c r="P957" s="384"/>
      <c r="Q957" s="384"/>
      <c r="R957" s="7"/>
      <c r="S957" s="23"/>
      <c r="T957" s="384"/>
    </row>
    <row r="958" spans="1:20" s="392" customFormat="1" x14ac:dyDescent="0.2">
      <c r="A958" s="384"/>
      <c r="B958" s="7"/>
      <c r="C958" s="7"/>
      <c r="D958" s="7"/>
      <c r="E958" s="10"/>
      <c r="F958" s="384"/>
      <c r="G958" s="384"/>
      <c r="H958" s="384"/>
      <c r="I958" s="384"/>
      <c r="J958" s="15"/>
      <c r="K958" s="23"/>
      <c r="L958" s="23"/>
      <c r="M958" s="11"/>
      <c r="N958" s="26"/>
      <c r="O958" s="384"/>
      <c r="P958" s="384"/>
      <c r="Q958" s="384"/>
      <c r="R958" s="7"/>
      <c r="S958" s="23"/>
      <c r="T958" s="384"/>
    </row>
    <row r="959" spans="1:20" s="392" customFormat="1" x14ac:dyDescent="0.2">
      <c r="A959" s="384"/>
      <c r="B959" s="7"/>
      <c r="C959" s="7"/>
      <c r="D959" s="7"/>
      <c r="E959" s="10"/>
      <c r="F959" s="384"/>
      <c r="G959" s="384"/>
      <c r="H959" s="384"/>
      <c r="I959" s="384"/>
      <c r="J959" s="15"/>
      <c r="K959" s="23"/>
      <c r="L959" s="23"/>
      <c r="M959" s="11"/>
      <c r="N959" s="26"/>
      <c r="O959" s="384"/>
      <c r="P959" s="384"/>
      <c r="Q959" s="384"/>
      <c r="R959" s="7"/>
      <c r="S959" s="23"/>
      <c r="T959" s="384"/>
    </row>
    <row r="960" spans="1:20" s="392" customFormat="1" x14ac:dyDescent="0.2">
      <c r="A960" s="384"/>
      <c r="B960" s="7"/>
      <c r="C960" s="7"/>
      <c r="D960" s="7"/>
      <c r="E960" s="10"/>
      <c r="F960" s="384"/>
      <c r="G960" s="384"/>
      <c r="H960" s="384"/>
      <c r="I960" s="384"/>
      <c r="J960" s="15"/>
      <c r="K960" s="23"/>
      <c r="L960" s="23"/>
      <c r="M960" s="11"/>
      <c r="N960" s="26"/>
      <c r="O960" s="384"/>
      <c r="P960" s="384"/>
      <c r="Q960" s="384"/>
      <c r="R960" s="7"/>
      <c r="S960" s="23"/>
      <c r="T960" s="384"/>
    </row>
    <row r="961" spans="1:20" s="392" customFormat="1" x14ac:dyDescent="0.2">
      <c r="A961" s="384"/>
      <c r="B961" s="7"/>
      <c r="C961" s="7"/>
      <c r="D961" s="7"/>
      <c r="E961" s="10"/>
      <c r="F961" s="384"/>
      <c r="G961" s="384"/>
      <c r="H961" s="384"/>
      <c r="I961" s="384"/>
      <c r="J961" s="15"/>
      <c r="K961" s="23"/>
      <c r="L961" s="23"/>
      <c r="M961" s="11"/>
      <c r="N961" s="26"/>
      <c r="O961" s="384"/>
      <c r="P961" s="384"/>
      <c r="Q961" s="384"/>
      <c r="R961" s="7"/>
      <c r="S961" s="23"/>
      <c r="T961" s="384"/>
    </row>
    <row r="962" spans="1:20" s="392" customFormat="1" x14ac:dyDescent="0.2">
      <c r="A962" s="384"/>
      <c r="B962" s="7"/>
      <c r="C962" s="7"/>
      <c r="D962" s="7"/>
      <c r="E962" s="10"/>
      <c r="F962" s="384"/>
      <c r="G962" s="384"/>
      <c r="H962" s="384"/>
      <c r="I962" s="384"/>
      <c r="J962" s="15"/>
      <c r="K962" s="23"/>
      <c r="L962" s="23"/>
      <c r="M962" s="11"/>
      <c r="N962" s="26"/>
      <c r="O962" s="384"/>
      <c r="P962" s="384"/>
      <c r="Q962" s="384"/>
      <c r="R962" s="7"/>
      <c r="S962" s="23"/>
      <c r="T962" s="384"/>
    </row>
    <row r="963" spans="1:20" s="392" customFormat="1" x14ac:dyDescent="0.2">
      <c r="A963" s="384"/>
      <c r="B963" s="7"/>
      <c r="C963" s="7"/>
      <c r="D963" s="7"/>
      <c r="E963" s="10"/>
      <c r="F963" s="384"/>
      <c r="G963" s="384"/>
      <c r="H963" s="384"/>
      <c r="I963" s="384"/>
      <c r="J963" s="15"/>
      <c r="K963" s="23"/>
      <c r="L963" s="23"/>
      <c r="M963" s="11"/>
      <c r="N963" s="26"/>
      <c r="O963" s="384"/>
      <c r="P963" s="384"/>
      <c r="Q963" s="384"/>
      <c r="R963" s="7"/>
      <c r="S963" s="23"/>
      <c r="T963" s="384"/>
    </row>
  </sheetData>
  <sheetProtection sort="0" autoFilter="0"/>
  <autoFilter ref="A5:T195"/>
  <mergeCells count="50">
    <mergeCell ref="A156:B156"/>
    <mergeCell ref="A195:B195"/>
    <mergeCell ref="A168:B168"/>
    <mergeCell ref="A172:B172"/>
    <mergeCell ref="A181:B181"/>
    <mergeCell ref="A159:B159"/>
    <mergeCell ref="A184:B184"/>
    <mergeCell ref="A186:B186"/>
    <mergeCell ref="A191:B191"/>
    <mergeCell ref="A143:B143"/>
    <mergeCell ref="A149:B149"/>
    <mergeCell ref="A151:B151"/>
    <mergeCell ref="A147:B147"/>
    <mergeCell ref="A154:B154"/>
    <mergeCell ref="A134:B134"/>
    <mergeCell ref="A138:B138"/>
    <mergeCell ref="A130:B130"/>
    <mergeCell ref="A127:B127"/>
    <mergeCell ref="A107:B107"/>
    <mergeCell ref="A116:B116"/>
    <mergeCell ref="A124:B124"/>
    <mergeCell ref="A6:B6"/>
    <mergeCell ref="A36:B36"/>
    <mergeCell ref="A49:B49"/>
    <mergeCell ref="T2:T3"/>
    <mergeCell ref="C3:C4"/>
    <mergeCell ref="D3:D4"/>
    <mergeCell ref="J2:J4"/>
    <mergeCell ref="K2:K3"/>
    <mergeCell ref="L2:M2"/>
    <mergeCell ref="N2:N3"/>
    <mergeCell ref="O2:R2"/>
    <mergeCell ref="S2:S3"/>
    <mergeCell ref="A9:B9"/>
    <mergeCell ref="A15:B15"/>
    <mergeCell ref="A21:B21"/>
    <mergeCell ref="A1:T1"/>
    <mergeCell ref="A2:A4"/>
    <mergeCell ref="B2:B4"/>
    <mergeCell ref="C2:D2"/>
    <mergeCell ref="G2:G4"/>
    <mergeCell ref="H2:H4"/>
    <mergeCell ref="I2:I4"/>
    <mergeCell ref="E2:E4"/>
    <mergeCell ref="F2:F4"/>
    <mergeCell ref="A102:B102"/>
    <mergeCell ref="A104:B104"/>
    <mergeCell ref="A93:B93"/>
    <mergeCell ref="A99:B99"/>
    <mergeCell ref="A101:B101"/>
  </mergeCells>
  <pageMargins left="0.11811023622047245" right="0.11811023622047245" top="0.15748031496062992" bottom="0.15748031496062992" header="0.31496062992125984" footer="0.31496062992125984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Раздел 1</vt:lpstr>
      <vt:lpstr>Раздел 2</vt:lpstr>
      <vt:lpstr>Раздел 3</vt:lpstr>
      <vt:lpstr>изменения</vt:lpstr>
      <vt:lpstr>резерв</vt:lpstr>
      <vt:lpstr>резерв сс</vt:lpstr>
      <vt:lpstr>изменения!Область_печати</vt:lpstr>
      <vt:lpstr>'Раздел 1'!Область_печати</vt:lpstr>
      <vt:lpstr>'Раздел 2'!Область_печати</vt:lpstr>
      <vt:lpstr>резерв!Область_печати</vt:lpstr>
      <vt:lpstr>'резерв сс'!Область_печати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Александр Андреевич Шошин</cp:lastModifiedBy>
  <cp:lastPrinted>2023-09-20T13:31:17Z</cp:lastPrinted>
  <dcterms:created xsi:type="dcterms:W3CDTF">2015-02-13T06:01:09Z</dcterms:created>
  <dcterms:modified xsi:type="dcterms:W3CDTF">2025-04-02T14:47:29Z</dcterms:modified>
</cp:coreProperties>
</file>